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C:\Users\pavel.krupenic\OneDrive - Investicijų ir verslo garantijos, UAB\Desktop\"/>
    </mc:Choice>
  </mc:AlternateContent>
  <xr:revisionPtr revIDLastSave="0" documentId="13_ncr:1_{9512AA9E-B41B-4037-BE8A-5C2240C6BB54}" xr6:coauthVersionLast="44" xr6:coauthVersionMax="44" xr10:uidLastSave="{00000000-0000-0000-0000-000000000000}"/>
  <bookViews>
    <workbookView xWindow="-110" yWindow="-110" windowWidth="19420" windowHeight="10420" activeTab="1" xr2:uid="{58D9471E-6DBB-4E91-BE95-14CC550FEC2A}"/>
  </bookViews>
  <sheets>
    <sheet name="Ar patiria sunkumu" sheetId="4" r:id="rId1"/>
    <sheet name="Greitasis vertinimas" sheetId="1" r:id="rId2"/>
    <sheet name="Detalusis vertinimas" sheetId="3" r:id="rId3"/>
  </sheets>
  <definedNames>
    <definedName name="_xlnm.Print_Area" localSheetId="1">'Greitasis vertinimas'!$A$3:$B$51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49" i="1" l="1"/>
  <c r="B39" i="1" l="1"/>
  <c r="A6" i="4" l="1"/>
  <c r="B18" i="1" l="1"/>
  <c r="C45" i="1" l="1"/>
  <c r="E22" i="3"/>
  <c r="E8" i="3"/>
  <c r="E7" i="3"/>
  <c r="B21" i="1" l="1"/>
  <c r="E27" i="3" l="1"/>
  <c r="E28" i="3"/>
  <c r="E29" i="3"/>
  <c r="E30" i="3"/>
  <c r="E31" i="3"/>
  <c r="E26" i="3"/>
  <c r="E32" i="3" l="1"/>
  <c r="C3" i="4" l="1"/>
  <c r="G9" i="4" l="1"/>
  <c r="G10" i="4"/>
  <c r="G11" i="4"/>
  <c r="G12" i="4"/>
  <c r="G13" i="4"/>
  <c r="G14" i="4"/>
  <c r="G15" i="4"/>
  <c r="G16" i="4"/>
  <c r="G17" i="4"/>
  <c r="G18" i="4"/>
  <c r="F10" i="4"/>
  <c r="F11" i="4"/>
  <c r="F12" i="4"/>
  <c r="F13" i="4"/>
  <c r="F14" i="4"/>
  <c r="F15" i="4"/>
  <c r="F16" i="4"/>
  <c r="F17" i="4"/>
  <c r="F18" i="4"/>
  <c r="F9" i="4"/>
  <c r="G8" i="4"/>
  <c r="F8" i="4"/>
  <c r="F21" i="4" s="1"/>
  <c r="G19" i="4" l="1"/>
  <c r="F19" i="4"/>
  <c r="F22" i="4" l="1"/>
  <c r="B33" i="1" l="1"/>
  <c r="B32" i="1" s="1"/>
  <c r="E12" i="3" l="1"/>
  <c r="A51" i="1"/>
  <c r="F34" i="3"/>
  <c r="F12" i="3"/>
  <c r="E21" i="3"/>
  <c r="E23" i="3" l="1"/>
  <c r="E34"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Giedrė Indriulienė</author>
  </authors>
  <commentList>
    <comment ref="D7" authorId="0" shapeId="0" xr:uid="{C3BEB78B-0B54-4293-834C-595CEB321410}">
      <text>
        <r>
          <rPr>
            <sz val="9"/>
            <color indexed="81"/>
            <rFont val="Tahoma"/>
            <family val="2"/>
          </rPr>
          <t>Jeigu nuostolis, nurodome su "-" ženklu</t>
        </r>
      </text>
    </comment>
    <comment ref="B9" authorId="0" shapeId="0" xr:uid="{A473E876-E3FE-48BB-9096-8DB0B81B2FE2}">
      <text>
        <r>
          <rPr>
            <sz val="9"/>
            <color indexed="81"/>
            <rFont val="Tahoma"/>
            <family val="2"/>
          </rPr>
          <t>Nurodomos visos susijusios įmonės</t>
        </r>
      </text>
    </comment>
  </commentList>
</comments>
</file>

<file path=xl/sharedStrings.xml><?xml version="1.0" encoding="utf-8"?>
<sst xmlns="http://schemas.openxmlformats.org/spreadsheetml/2006/main" count="113" uniqueCount="109">
  <si>
    <t>Veiklai vykdyti skirto ilgalaikio turto nuomos sąnaudos</t>
  </si>
  <si>
    <t>Draudimo ir apsaugos sąnaudos</t>
  </si>
  <si>
    <t>Sąnaudas pagrindžiantys dokumentai</t>
  </si>
  <si>
    <t>Be papildomo vertinimo paskolos gavėjui galima išduoti paskolos suma</t>
  </si>
  <si>
    <t>TAIP</t>
  </si>
  <si>
    <t>NE</t>
  </si>
  <si>
    <t>DU nuo 2020-03-16 iki 2020-07-31</t>
  </si>
  <si>
    <t>DU dalis, kurią valstybė kompensuos už prastovas</t>
  </si>
  <si>
    <t>Kitos tinkamos sąnaudos</t>
  </si>
  <si>
    <t>Papildoma paskolos suma, EUR</t>
  </si>
  <si>
    <t>Patalpų nuomos sąnaudos</t>
  </si>
  <si>
    <t>Galima paskolos suma darbo užmokesčio sąnaudoms finansuoti</t>
  </si>
  <si>
    <t>vnt. EUR</t>
  </si>
  <si>
    <r>
      <t xml:space="preserve">Pareiškėjas tiesiogiai </t>
    </r>
    <r>
      <rPr>
        <b/>
        <sz val="11"/>
        <color theme="1"/>
        <rFont val="Calibri"/>
        <family val="2"/>
        <charset val="186"/>
        <scheme val="minor"/>
      </rPr>
      <t>neveikia</t>
    </r>
    <r>
      <rPr>
        <sz val="11"/>
        <color theme="1"/>
        <rFont val="Calibri"/>
        <family val="2"/>
        <charset val="186"/>
        <scheme val="minor"/>
      </rPr>
      <t xml:space="preserve"> ginklų ir šaudmenų, tabako ir tabako gaminių bei distiliuotų alkoholinių gėrimų gamybos, perdirbimo bei prekybos, azartinių lošimų organizavimo sektoriuose</t>
    </r>
  </si>
  <si>
    <r>
      <t xml:space="preserve">Ar Pareiškėjas </t>
    </r>
    <r>
      <rPr>
        <b/>
        <sz val="11"/>
        <color theme="1"/>
        <rFont val="Calibri"/>
        <family val="2"/>
        <charset val="186"/>
        <scheme val="minor"/>
      </rPr>
      <t>yra</t>
    </r>
    <r>
      <rPr>
        <sz val="11"/>
        <color theme="1"/>
        <rFont val="Calibri"/>
        <family val="2"/>
        <charset val="186"/>
        <scheme val="minor"/>
      </rPr>
      <t xml:space="preserve"> finansų įstaiga?</t>
    </r>
  </si>
  <si>
    <r>
      <t xml:space="preserve">Ar Pareiškėjas </t>
    </r>
    <r>
      <rPr>
        <b/>
        <sz val="11"/>
        <color theme="1"/>
        <rFont val="Calibri"/>
        <family val="2"/>
        <charset val="186"/>
        <scheme val="minor"/>
      </rPr>
      <t>yra</t>
    </r>
    <r>
      <rPr>
        <sz val="11"/>
        <color theme="1"/>
        <rFont val="Calibri"/>
        <family val="2"/>
        <charset val="186"/>
        <scheme val="minor"/>
      </rPr>
      <t xml:space="preserve"> finansų įstaiga, vystanti finansines technologijas?</t>
    </r>
  </si>
  <si>
    <t>LR Vyriausybės nutarimu nustatyta minimali mėnesinė alga (MMA)</t>
  </si>
  <si>
    <t>Pareiškėjo pavadinimas</t>
  </si>
  <si>
    <t>Pareiškėjo kodas</t>
  </si>
  <si>
    <t>Vertinimo data</t>
  </si>
  <si>
    <t>DETALUSIS PASKOLOS DYDŽIO VERTINIMAS</t>
  </si>
  <si>
    <t>MAKSIMALI GALIMA SUTEIKTI PASKOLOS SUMA</t>
  </si>
  <si>
    <t>PAREIŠKĖJO TINKAMUMO VERTINIMAS</t>
  </si>
  <si>
    <t>Pareiškėjo darbuotojų skaičius prašymo dėl Paskolos suteikimo dieną</t>
  </si>
  <si>
    <t>Pareiškėjo darbuotojų skaičius 2020 m. kovo 1 d.</t>
  </si>
  <si>
    <r>
      <t xml:space="preserve">Ar Pareiškėjas </t>
    </r>
    <r>
      <rPr>
        <b/>
        <sz val="11"/>
        <color theme="1"/>
        <rFont val="Calibri"/>
        <family val="2"/>
        <charset val="186"/>
        <scheme val="minor"/>
      </rPr>
      <t>yra</t>
    </r>
    <r>
      <rPr>
        <sz val="11"/>
        <color theme="1"/>
        <rFont val="Calibri"/>
        <family val="2"/>
        <charset val="186"/>
        <scheme val="minor"/>
      </rPr>
      <t xml:space="preserve"> SVV subjektas?</t>
    </r>
  </si>
  <si>
    <r>
      <t xml:space="preserve">Pareiškėjo </t>
    </r>
    <r>
      <rPr>
        <b/>
        <sz val="11"/>
        <color theme="1"/>
        <rFont val="Calibri"/>
        <family val="2"/>
        <charset val="186"/>
        <scheme val="minor"/>
      </rPr>
      <t>yra</t>
    </r>
    <r>
      <rPr>
        <sz val="11"/>
        <color theme="1"/>
        <rFont val="Calibri"/>
        <family val="2"/>
        <charset val="186"/>
        <scheme val="minor"/>
      </rPr>
      <t xml:space="preserve"> įtrauktas į Valstybinės mokesčių inspekcijos prie Lietuvos Respublikos finansų ministerijos viešai skelbiamą patikimų mokesčių mokėtojų sąrašą, parengtą pagal Lietuvos Respublikos mokesčių administravimo įstatymo 40-1 straipsnyje nustatytus patikimų mokesčių mokėtojų kriterijus. Tikrinama VMI svetainėje:
https://www.vmi.lt/cms/informacija-apie-mokesciu-moketojus</t>
    </r>
  </si>
  <si>
    <t>PAGRINDINĖ INFORMACIJA APIE PAREIŠKĖJĄ</t>
  </si>
  <si>
    <t>DĖMESIO! PRIEŠ ATLIKDAMI VERTINIMĄ, PATIKRINKITE, AR ŠIS PAREIŠKĖJAS NĖRA PATEIKĘS PARAIŠKOS KITOJE FINANSŲ ĮSTAIGOJE</t>
  </si>
  <si>
    <t>Eil. Nr.</t>
  </si>
  <si>
    <t>Įmonės pavadinimas</t>
  </si>
  <si>
    <t>Rezervai (įskaitant ir perkainojimo rezervą)</t>
  </si>
  <si>
    <t>Įstatinis kapitalas (įskaitant ir akcijų priedus)</t>
  </si>
  <si>
    <t>Rezervai +- sukauptas pelnas/ nuostoliai</t>
  </si>
  <si>
    <t>1/2 įstatinio kapitalo</t>
  </si>
  <si>
    <t>Susijusi įmonė 1</t>
  </si>
  <si>
    <t>Susijusi įmonė 2</t>
  </si>
  <si>
    <t>Susijusi įmonė 3</t>
  </si>
  <si>
    <t>&lt;…&gt;</t>
  </si>
  <si>
    <t>&lt;...&gt;</t>
  </si>
  <si>
    <t>n</t>
  </si>
  <si>
    <t>Susijusi įmonė n</t>
  </si>
  <si>
    <t>Iš viso:</t>
  </si>
  <si>
    <t>1.1.</t>
  </si>
  <si>
    <t>1.2.</t>
  </si>
  <si>
    <r>
      <t xml:space="preserve">Jeigu "Rezervai +- sukauptas pelnas/nuostoliai" gaunama teigiama suma - </t>
    </r>
    <r>
      <rPr>
        <b/>
        <i/>
        <sz val="10"/>
        <color theme="1"/>
        <rFont val="Calibri"/>
        <family val="2"/>
        <scheme val="minor"/>
      </rPr>
      <t>sunkumų nėra</t>
    </r>
    <r>
      <rPr>
        <i/>
        <sz val="10"/>
        <color theme="1"/>
        <rFont val="Calibri"/>
        <family val="2"/>
        <scheme val="minor"/>
      </rPr>
      <t xml:space="preserve">
Jeigu "Rezervai +- sukauptas pelnas/nuostoliai" gaunama neigiama suma, kurios absoliutus skaičius (modulis) neviršija "1/2 įstatinio kapitalo" - </t>
    </r>
    <r>
      <rPr>
        <b/>
        <i/>
        <sz val="10"/>
        <color theme="1"/>
        <rFont val="Calibri"/>
        <family val="2"/>
        <scheme val="minor"/>
      </rPr>
      <t>sunkumų nėra</t>
    </r>
    <r>
      <rPr>
        <i/>
        <sz val="10"/>
        <color theme="1"/>
        <rFont val="Calibri"/>
        <family val="2"/>
        <scheme val="minor"/>
      </rPr>
      <t xml:space="preserve">, pvz. "Rezervai +- sukauptas pelnas/nuostoliai" -10.000 Eur, "1/2 įstatinio kapitalo" 15.000 Eur
Jeigu "Rezervai +- sukauptas pelnas/nuostoliai" gaunama neigiama suma, kurios absoliutus skaičius (modulis) viršija "1/2 įstatinio kapitalo" - </t>
    </r>
    <r>
      <rPr>
        <b/>
        <i/>
        <sz val="10"/>
        <color theme="1"/>
        <rFont val="Calibri"/>
        <family val="2"/>
        <scheme val="minor"/>
      </rPr>
      <t>sunkumai yra</t>
    </r>
    <r>
      <rPr>
        <i/>
        <sz val="10"/>
        <color theme="1"/>
        <rFont val="Calibri"/>
        <family val="2"/>
        <scheme val="minor"/>
      </rPr>
      <t>, pvz. "Rezervai +- sukauptas pelnas/nuostoliai" -10.000 Eur, "1/2 įstatinio kapitalo" 2.000 Eur</t>
    </r>
  </si>
  <si>
    <t>Susijusi įmonė 4</t>
  </si>
  <si>
    <t>Susijusi įmonė 5</t>
  </si>
  <si>
    <t>Susijusi įmonė 6</t>
  </si>
  <si>
    <t>Susijusi įmonė 7</t>
  </si>
  <si>
    <t>Susijusi įmonė 8</t>
  </si>
  <si>
    <t>AR PAREIŠKĖJAS PATIRIA FINANSINIŲ SUNKUMŲ?</t>
  </si>
  <si>
    <r>
      <t xml:space="preserve">Pareiškėjas </t>
    </r>
    <r>
      <rPr>
        <b/>
        <sz val="11"/>
        <color theme="1"/>
        <rFont val="Calibri"/>
        <family val="2"/>
        <charset val="186"/>
        <scheme val="minor"/>
      </rPr>
      <t>patiria</t>
    </r>
    <r>
      <rPr>
        <sz val="11"/>
        <color theme="1"/>
        <rFont val="Calibri"/>
        <family val="2"/>
        <charset val="186"/>
        <scheme val="minor"/>
      </rPr>
      <t xml:space="preserve"> finansinių sunkumų pagal finansines ataskaitas</t>
    </r>
  </si>
  <si>
    <r>
      <t xml:space="preserve">Pareiškėjas </t>
    </r>
    <r>
      <rPr>
        <b/>
        <sz val="11"/>
        <color theme="1"/>
        <rFont val="Calibri"/>
        <family val="2"/>
        <charset val="186"/>
        <scheme val="minor"/>
      </rPr>
      <t>patvirtino</t>
    </r>
    <r>
      <rPr>
        <sz val="11"/>
        <color theme="1"/>
        <rFont val="Calibri"/>
        <family val="2"/>
        <charset val="186"/>
        <scheme val="minor"/>
      </rPr>
      <t>, kad negavo sanavimo ar restruktūrizavimo pagalbos</t>
    </r>
  </si>
  <si>
    <r>
      <t xml:space="preserve">Pareiškėjas </t>
    </r>
    <r>
      <rPr>
        <b/>
        <sz val="11"/>
        <color theme="1"/>
        <rFont val="Calibri"/>
        <family val="2"/>
        <charset val="186"/>
        <scheme val="minor"/>
      </rPr>
      <t>patvirtino</t>
    </r>
    <r>
      <rPr>
        <sz val="11"/>
        <color theme="1"/>
        <rFont val="Calibri"/>
        <family val="2"/>
        <charset val="186"/>
        <scheme val="minor"/>
      </rPr>
      <t>, kad 2019-12-31 nebuvo kitų aplinkybių dėl ko jam galėjo būti inicijuotas nemokumo procesas</t>
    </r>
  </si>
  <si>
    <t>Ar Pareiškėjas tinkamas gauti paskolą?</t>
  </si>
  <si>
    <r>
      <t xml:space="preserve">Pareiškėjui </t>
    </r>
    <r>
      <rPr>
        <b/>
        <sz val="11"/>
        <color theme="1"/>
        <rFont val="Calibri"/>
        <family val="2"/>
        <charset val="186"/>
        <scheme val="minor"/>
      </rPr>
      <t xml:space="preserve">nėra </t>
    </r>
    <r>
      <rPr>
        <sz val="11"/>
        <color theme="1"/>
        <rFont val="Calibri"/>
        <family val="2"/>
        <charset val="186"/>
        <scheme val="minor"/>
      </rPr>
      <t>iškelta nemokumo byla pagal Lietuvos Respublikos juridinių asmenų nemokumo įstatymą arba iki jo įsigaliojimo galiojusius Lietuvos Respublikos įmonių bankroto įstatymą ir Lietuvos Respublikos restruktūrizavimo įstatymą. Tikrinama:
http://www.avnt.lt/veiklos-sritys/nemokumas-2/ ir https://www.registrucentras.lt/jar/p/</t>
    </r>
  </si>
  <si>
    <t>Ar Pareiškėjas veikia Lietuvos Respublikoje?</t>
  </si>
  <si>
    <t>Vidutinė mėnesinė Pareiškėjo apyvarta po 2020 m. kovo 16 d., EUR (pagal Pareiškėjo deklaraciją)</t>
  </si>
  <si>
    <t>Komunalinių paslaugų ir ryšio sąnaudos</t>
  </si>
  <si>
    <t>Ar SVV subjektui iki Paraiškos dėl Paskolos pateikimo jau yra suteiktos paskolos ir (ar) lizingo sandoriai pagal priemones, įgyvendinamas pagal 2020 m. kovo 19 d. Europos Komisijos komunikatą dėl laikinosios valstybės pagalbos priemonių, skirtų ekonomikai remti reaguojant į dabartinį COVID-19 protrūkį, sistemos (toliau – Komunikatas)?</t>
  </si>
  <si>
    <r>
      <t xml:space="preserve">Ar SVV subjektui jau suteiktų paskolų ir (ar) lizingo sandorių pagal priemones, įgyvendinamas pagal Komunikatą, bei Paskolos pagal priemonę „Paskolos labiausiai nuo COVID-19 nukentėjusiems verslams“ suma </t>
    </r>
    <r>
      <rPr>
        <b/>
        <sz val="11"/>
        <color theme="1"/>
        <rFont val="Calibri"/>
        <family val="2"/>
        <charset val="186"/>
        <scheme val="minor"/>
      </rPr>
      <t>neviršija</t>
    </r>
    <r>
      <rPr>
        <sz val="11"/>
        <color theme="1"/>
        <rFont val="Calibri"/>
        <family val="2"/>
        <charset val="186"/>
        <scheme val="minor"/>
      </rPr>
      <t xml:space="preserve"> Komunikato 27 (d) punkte nustatytų apribojimų?</t>
    </r>
  </si>
  <si>
    <t>Pildoma, jeigu Pareiškėjas veiklą vykdė 2019 m. ir anksčiau</t>
  </si>
  <si>
    <t>Pildoma, jeigu Pareiškėjas veiklą pradėjo po 2019 m. sausio 1 d.</t>
  </si>
  <si>
    <t xml:space="preserve">Paskolos administravimo mokesčiai </t>
  </si>
  <si>
    <t>Pareiškėjo apyvarta dėl COVID-19 protrūkio sumažėjo ne mažiau kaip 30 proc.
(nevertinama, jeigu įmonė įsteigta 2020 m.)</t>
  </si>
  <si>
    <t>Apribojimai</t>
  </si>
  <si>
    <t xml:space="preserve">Patalpų nuomos sutartys, pasirašytos iki 2020-03-16. </t>
  </si>
  <si>
    <t>Netinkamomis sąnaudomis laikytinos:
- patalpų nuomos mokesčiai, mokėtini susijusiems asmenims;
- įmokos pagal paskolos, lizingo ar išperkamosios nuomos sutartis;
- išlaidos, kurias Paskolos gavėjui kompensuoja valstybė pagal priemonę „Dalinis nuomos mokesčio kompensavimas labiausiai nuo COVID-19 nukentėjusioms įmonėms".</t>
  </si>
  <si>
    <t>Numatoma Paskolos sutartis</t>
  </si>
  <si>
    <t>Paskolos administravimo mokestis</t>
  </si>
  <si>
    <t>&lt;Detalizuokite pagal išlaidų rūšį, veskite išlaidas už visą laikotarpį iki 2020-07-31&gt;</t>
  </si>
  <si>
    <t>Planuojamos išlaidos laikotarpiu nuo 2020-03-16 iki 2020-07-31, EUR</t>
  </si>
  <si>
    <t>Jeigu prašoma paskolos suma iki 100 tūkst. Eur (imtinai), tai nustatoma pagal Pareiškėjo deklaraciją, jeigu didesnė - pagal dokumentus (sąskaitas, sutartis ar kitus apskaitos dokumentus), pagrindžiančius patirtas arba planuojamas patirti išlaidas. Išlaidos apskaičiuojamos pagal atitinkamo laikotarpio (2019-03-16 - 2019-07-31) išlaidas, arba pagal 2020 m. vasario mėn. išlaidas, jas dauginant iš mėnesių, kurių išlaidoms apmokėti teikiama paskola, skaičiaus, bet ne daugiau kaip iš 4,5.</t>
  </si>
  <si>
    <t>Pareiškėjo įregistravimo data</t>
  </si>
  <si>
    <t>DĖMESIO! DETALUSIS VERTINIMAS GALI BŪTI ATLIEKAMAS TIK ATLIKUS GREITĄJĮ IR ĮSITIKINUS, KAI ĮMONĖ GALI GAUTI PASKOLĄ!</t>
  </si>
  <si>
    <r>
      <t>Kitos būtinosios administracinės sąnaudos*</t>
    </r>
    <r>
      <rPr>
        <sz val="11"/>
        <color theme="1"/>
        <rFont val="Calibri"/>
        <family val="2"/>
        <charset val="186"/>
        <scheme val="minor"/>
      </rPr>
      <t>, kurios bus patirtos, siekiant išlaikyti darbo vietas bei tęsti įmonės veiklą (iki 2020-07-31)</t>
    </r>
  </si>
  <si>
    <t>Kitos su prekių sandėliavimu ir logistika susijusios administracinės sąnaudos*</t>
  </si>
  <si>
    <t>Vidutinė mėnesinė Pareiškėjo apyvarta 2019 m.
(Pagal finansines ataskaitas (toliau - FA), o verslininko atveju - pagal GPM deklaracijas. Jeigu pareiškėjas įkurtas 2020 m. neveskite)</t>
  </si>
  <si>
    <r>
      <t xml:space="preserve">Pareiškėjo </t>
    </r>
    <r>
      <rPr>
        <b/>
        <u/>
        <sz val="11"/>
        <rFont val="Calibri"/>
        <family val="2"/>
        <charset val="186"/>
        <scheme val="minor"/>
      </rPr>
      <t>2019 metų</t>
    </r>
    <r>
      <rPr>
        <sz val="11"/>
        <rFont val="Calibri"/>
        <family val="2"/>
        <charset val="186"/>
        <scheme val="minor"/>
      </rPr>
      <t xml:space="preserve"> apyvarta</t>
    </r>
  </si>
  <si>
    <r>
      <t xml:space="preserve">Pareiškėjo </t>
    </r>
    <r>
      <rPr>
        <b/>
        <u/>
        <sz val="11"/>
        <rFont val="Calibri"/>
        <family val="2"/>
        <charset val="186"/>
        <scheme val="minor"/>
      </rPr>
      <t>2019 metų</t>
    </r>
    <r>
      <rPr>
        <sz val="11"/>
        <rFont val="Calibri"/>
        <family val="2"/>
        <charset val="186"/>
        <scheme val="minor"/>
      </rPr>
      <t xml:space="preserve"> sumokėto darbo užmokesčio su priedais ir mokesčiais (toliau - DU) suma</t>
    </r>
  </si>
  <si>
    <r>
      <rPr>
        <b/>
        <u/>
        <sz val="11"/>
        <rFont val="Calibri"/>
        <family val="2"/>
        <charset val="186"/>
        <scheme val="minor"/>
      </rPr>
      <t>Visa</t>
    </r>
    <r>
      <rPr>
        <sz val="11"/>
        <rFont val="Calibri"/>
        <family val="2"/>
        <charset val="186"/>
        <scheme val="minor"/>
      </rPr>
      <t xml:space="preserve"> Pareiškėjo apyvarta iki Prašymo suteikti šią paskolą pateikimo datos</t>
    </r>
  </si>
  <si>
    <r>
      <t xml:space="preserve">Pareiškėjo </t>
    </r>
    <r>
      <rPr>
        <b/>
        <u/>
        <sz val="11"/>
        <rFont val="Calibri"/>
        <family val="2"/>
        <charset val="186"/>
        <scheme val="minor"/>
      </rPr>
      <t xml:space="preserve">vidutinės mėnesinės </t>
    </r>
    <r>
      <rPr>
        <sz val="11"/>
        <rFont val="Calibri"/>
        <family val="2"/>
        <charset val="186"/>
        <scheme val="minor"/>
      </rPr>
      <t>DU sąnaudos 2019 m. lapkričio - 2020 m. vasario mėn.</t>
    </r>
  </si>
  <si>
    <t>Anksčiausiai įregistruotos Pareiškėjo susijusios įmonės  įregistravimo data (jeigu tokių turi)</t>
  </si>
  <si>
    <t>Ar Pareiškėjas paraiškos pateikimo metu yra pateikęs VĮ Registrų centrui  2019 m. finansinių ataskaitų rinkinį (išskyrus, kai Paskolos gavėjas yra verslininkas arba įmonė įsteigta 2020 m.)?</t>
  </si>
  <si>
    <t>Nepaskirs-tytas pelnas (nuostolis (įvedama su
"-" ženklu)</t>
  </si>
  <si>
    <t>Nuomos mokesčiai, mokėtini susijusiems asmenims, taip pat įmokos pagal paskolos, lizingo (išperkamosios nuomos) sutartis nėra laikomos tinkamomis sąnaudomis. Veiklos nuomos sąnaudos laikytinos tinkamomis.</t>
  </si>
  <si>
    <t>Sutarties 5 priedas</t>
  </si>
  <si>
    <t>Karantino metu planuojamų išlaikyti darbo vietų skaičius (įskaitant esančius prastovose), neskaitant darbuotojų, kurie bus neapmokamose atostogose</t>
  </si>
  <si>
    <r>
      <t xml:space="preserve">Pareiškėjo prašymo dėl Paskolos suteikimo dieną </t>
    </r>
    <r>
      <rPr>
        <b/>
        <sz val="11"/>
        <rFont val="Calibri"/>
        <family val="2"/>
        <charset val="186"/>
        <scheme val="minor"/>
      </rPr>
      <t>nėra</t>
    </r>
    <r>
      <rPr>
        <sz val="11"/>
        <rFont val="Calibri"/>
        <family val="2"/>
        <charset val="186"/>
        <scheme val="minor"/>
      </rPr>
      <t xml:space="preserve"> atleidęs iš darbo daugiau kaip 50 procentų darbuotojų, dirbusių 2020 m. kovo 1 d.</t>
    </r>
  </si>
  <si>
    <t>GREITASIS PASKOLOS SUMOS ĮVERTINIMAS
(verslininko atveju arba kai paskolos dydis viršija 100 000 EUR visada taikomas detalusis vertinimas)</t>
  </si>
  <si>
    <r>
      <t xml:space="preserve">Pareiškėjo 2019 m. </t>
    </r>
    <r>
      <rPr>
        <b/>
        <sz val="11"/>
        <rFont val="Calibri"/>
        <family val="2"/>
        <charset val="186"/>
        <scheme val="minor"/>
      </rPr>
      <t>metinė</t>
    </r>
    <r>
      <rPr>
        <sz val="11"/>
        <rFont val="Calibri"/>
        <family val="2"/>
        <charset val="186"/>
        <scheme val="minor"/>
      </rPr>
      <t xml:space="preserve"> apyvarta (pagal FA)</t>
    </r>
  </si>
  <si>
    <r>
      <t xml:space="preserve">Pareiškėjo 2019 m. </t>
    </r>
    <r>
      <rPr>
        <b/>
        <sz val="11"/>
        <rFont val="Calibri"/>
        <family val="2"/>
        <charset val="186"/>
        <scheme val="minor"/>
      </rPr>
      <t>metinės</t>
    </r>
    <r>
      <rPr>
        <sz val="11"/>
        <rFont val="Calibri"/>
        <family val="2"/>
        <charset val="186"/>
        <scheme val="minor"/>
      </rPr>
      <t xml:space="preserve"> darbo užmokesčio su mokesčiais ir priedais sąnaudos
(jeigu duomenų neturite, galite nevesti)</t>
    </r>
  </si>
  <si>
    <r>
      <t xml:space="preserve">Pareiškėjo 2019 m. </t>
    </r>
    <r>
      <rPr>
        <b/>
        <sz val="11"/>
        <rFont val="Calibri"/>
        <family val="2"/>
        <charset val="186"/>
        <scheme val="minor"/>
      </rPr>
      <t>vidutinės mėnesinės</t>
    </r>
    <r>
      <rPr>
        <sz val="11"/>
        <rFont val="Calibri"/>
        <family val="2"/>
        <charset val="186"/>
        <scheme val="minor"/>
      </rPr>
      <t xml:space="preserve"> veiklos sąnaudos (pagal FA)</t>
    </r>
  </si>
  <si>
    <t>METODINIAI NURODYMAI</t>
  </si>
  <si>
    <t>Paskolos apribojimas pagal Komunikatą:</t>
  </si>
  <si>
    <t>Patalpų nuomos sąnaudos nedubliuojamos. Sąnaudos priskiriamos prekių įsigijimo savikainai nėra pridedamos</t>
  </si>
  <si>
    <t>Ar pareiškėjas pagal 2019 metų FA duomenis patyrė sunkumų?</t>
  </si>
  <si>
    <t xml:space="preserve">*Sunkumų patyrimo vertinimas gali būti atliekamas pagal:
- 2019 m. gruodžio 31 d. duomenis arba
- 2020 m. tarpinės finansinės atskaitomybės už paskutinį praėjusį ketvirtį arba mėnesį, ėjusį prieš paraiškos pateikimą, duomenis, jei paskolos gavėjas buvo patiriantis sunkumų 2019-12-31, bet siekia įrodyti, kad paraiškos pateikimo metu jis nėra sunkumų patiriantis. ^iuo atveju, jei per laikotarpį nuo 2020 sausio 1 d. iki paraiškos pateikimo dienos įvyko nuosavybės struktūros (kapitalo, akcijų priedų, perkainojimo rezervų, rezervų) pokyčių, taip pat turi būti pateikti juos pagrindžiantys dokumentai:
</t>
  </si>
  <si>
    <t>Pasirinkite datą, kuriai vertinsite, ar Pareiškėjas patiria finansinių sunkumų*:</t>
  </si>
  <si>
    <t>SVV subjektui iki Paraiškos dėl Paskolos pateikimo jau suteiktų paskolų ir (ar) lizingo sandorių pagal priemones, įgyvendinamas pagal Komunikatą, suma (sumuojama pagal Komunikato 26a punktą ir 27 punkto d papunkčio i bei ii papunkčius)</t>
  </si>
  <si>
    <t>Pareiškėjo vidutinės faktiškai patirtos DU sąnaudos (su priedais ir mokesčiais) vienam darbuotojui per mėnesį, EUR:
-	už visus 2019 m., jei Pareiškėjas veiklą vykdė iki 2019 m.
-	už 2019 m. lapkričio - 2020 m. vasario mėn., jei  Pareiškėjas veiklą vykdo nuo 2019 m. sausio 1 d.
(kai išduodama paskolos suma neviršija 100 000 EUR, nustatoma pagal Pareiškėjo deklaraciją (paaiškinimą) apie jo patirtas arba planuojamas patirti išlaidas laikotarpiu nuo 2020-03-16 iki 2020-07-31, kitais atvejais - pagal pateiktus apskaitos dokumentus arba SoDros duomenis)</t>
  </si>
  <si>
    <r>
      <t xml:space="preserve">Skaičius darbuotojų, kuriems bus pagal Lietuvos Respublikos užimtumo įstatymą visu COVID-19 karantino laikotarpiu bus mokamos </t>
    </r>
    <r>
      <rPr>
        <b/>
        <sz val="11"/>
        <rFont val="Calibri"/>
        <family val="2"/>
        <charset val="186"/>
        <scheme val="minor"/>
      </rPr>
      <t xml:space="preserve">70 proc. </t>
    </r>
    <r>
      <rPr>
        <sz val="11"/>
        <rFont val="Calibri"/>
        <family val="2"/>
        <charset val="186"/>
        <scheme val="minor"/>
      </rPr>
      <t>subsidijos už prastovą</t>
    </r>
  </si>
  <si>
    <r>
      <t xml:space="preserve">Skaičius darbuotojų, kuriems bus pagal Lietuvos Respublikos užimtumo įstatymą visu COVID-19 karantino laikotarpiu bus mokamos </t>
    </r>
    <r>
      <rPr>
        <b/>
        <sz val="11"/>
        <rFont val="Calibri"/>
        <family val="2"/>
        <charset val="186"/>
        <scheme val="minor"/>
      </rPr>
      <t>90 proc.</t>
    </r>
    <r>
      <rPr>
        <sz val="11"/>
        <rFont val="Calibri"/>
        <family val="2"/>
        <charset val="186"/>
        <scheme val="minor"/>
      </rPr>
      <t xml:space="preserve"> subsidijos už prastovą</t>
    </r>
  </si>
  <si>
    <r>
      <t xml:space="preserve">Skaičius darbuotojų, kuriems bus pagal Lietuvos Respublikos užimtumo įstatymą visu COVID-19 karantino laikotarpiu bus mokamos </t>
    </r>
    <r>
      <rPr>
        <b/>
        <sz val="11"/>
        <rFont val="Calibri"/>
        <family val="2"/>
        <charset val="186"/>
        <scheme val="minor"/>
      </rPr>
      <t xml:space="preserve">100 proc. </t>
    </r>
    <r>
      <rPr>
        <sz val="11"/>
        <rFont val="Calibri"/>
        <family val="2"/>
        <charset val="186"/>
        <scheme val="minor"/>
      </rPr>
      <t>subsidijos už prastovą</t>
    </r>
  </si>
  <si>
    <t>*sąnaudos, kurių neįmanoma susieti su konkrečių parduotų prekių ar suteiktų paslaugų savikaina ir kurios susijusios su visa įmonės veikla, išskyrus finansinės, investicinės ir kitos veiklos sąnaudas, kaip jos apibrėžtos VAS. Vertinamos tik išlaidos, kurios bus patiriamos pinigais, nevertinant amortizacinių atskaitymų, atidėjinių, šalių susitarimais atidėtų mokėjimų ar kitų nepiniginių išlaidų.</t>
  </si>
  <si>
    <t>Pareiškėjas (jeigu Pareiškėjas yra Verslininkas, šioje eilutėje skaičių neveskite)</t>
  </si>
  <si>
    <t>Ar ekonominis vienetas pagal 2019 metų FA duomenis patyrė sunkumų?</t>
  </si>
  <si>
    <r>
      <t xml:space="preserve">•	</t>
    </r>
    <r>
      <rPr>
        <b/>
        <sz val="11"/>
        <rFont val="Calibri"/>
        <family val="2"/>
        <scheme val="minor"/>
      </rPr>
      <t>perkainojimo rezervo padidėjimo atveju</t>
    </r>
    <r>
      <rPr>
        <sz val="11"/>
        <rFont val="Calibri"/>
        <family val="2"/>
        <scheme val="minor"/>
      </rPr>
      <t xml:space="preserve"> – ne senesnę nei 12 mėn. nepriklausomo atestuoto turto vertintojo padarytą ilgalaikio materialiojo turto vertinimo ataskaitą (patvirtintą kopiją) bei aiškinamąjį raštą, kuriame būtų nurodoma, kokia verte šis turtas balanse buvo apskaitomas iki perkainojimo rezervo suformavimo ir pagrindžiama, kad turto perkainojimas buvo atliktas teisės aktų nustatyta tvarka. 
•	</t>
    </r>
    <r>
      <rPr>
        <b/>
        <sz val="11"/>
        <rFont val="Calibri"/>
        <family val="2"/>
        <scheme val="minor"/>
      </rPr>
      <t>sukauptų nuostolių padengimo papildomais akcininkų piniginiais įnašais atveju</t>
    </r>
    <r>
      <rPr>
        <sz val="11"/>
        <rFont val="Calibri"/>
        <family val="2"/>
        <scheme val="minor"/>
      </rPr>
      <t xml:space="preserve"> – visuotinio akcininko susirinkimo protokolą (arba vienintelio akcininko sprendimą), kuriuo priimtas sprendimas padengti nuostolius papildomais akcininko(-ų) piniginiais įnašais ir šių papildomų finansinių įnašų apmokėjimą pagrindžiančius dokumentus (mokėjimo pavedimų kopijas);
•	</t>
    </r>
    <r>
      <rPr>
        <b/>
        <sz val="11"/>
        <rFont val="Calibri"/>
        <family val="2"/>
        <scheme val="minor"/>
      </rPr>
      <t>akcininkų paskolų, kurios buvo suteiktos po 2019-12-31, kapitalizavimo dengiant nuostolius atveju</t>
    </r>
    <r>
      <rPr>
        <sz val="11"/>
        <rFont val="Calibri"/>
        <family val="2"/>
        <scheme val="minor"/>
      </rPr>
      <t xml:space="preserve"> – šių paskolų sutartis, jų išmokėjimą įmonei pagrindžiančius dokumentus (mokėjimo pavedimų kopijas) bei visuotinio akcininko susirinkimo protokolą (arba vienintelio akcininko sprendimą), kuriuo priimtas sprendimas padengti nuostolius akcininko paskolintomis lėšomis.
•	</t>
    </r>
    <r>
      <rPr>
        <b/>
        <sz val="11"/>
        <rFont val="Calibri"/>
        <family val="2"/>
        <scheme val="minor"/>
      </rPr>
      <t>kitais sukauptų nuostolių padengimo atvejais</t>
    </r>
    <r>
      <rPr>
        <sz val="11"/>
        <rFont val="Calibri"/>
        <family val="2"/>
        <scheme val="minor"/>
      </rPr>
      <t xml:space="preserve"> – visuotinio akcininkų susirinkimo (arba vienintelio akcininko sprendimo) dokumento kopiją dėl nuostolių padengimo naudojant rezervus, kapitalizuojant iki 2019-12-31 akcininkų įmonei suteiktas paskolas, panaudojant akcijų priedus ar mažinant Paskolos gavėjo įstatinį kapitalą.
•	</t>
    </r>
    <r>
      <rPr>
        <b/>
        <sz val="11"/>
        <rFont val="Calibri"/>
        <family val="2"/>
        <scheme val="minor"/>
      </rPr>
      <t>nuosavybės atstatymo dėl per 2020 m. uždirbto pelno atveju</t>
    </r>
    <r>
      <rPr>
        <sz val="11"/>
        <rFont val="Calibri"/>
        <family val="2"/>
        <scheme val="minor"/>
      </rPr>
      <t xml:space="preserve"> – pelno nuostolių ataskaitos ir rašytinių paaiškinimų, kaip įmonei pavyko pasiekti tokių gerų rezultatų.</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</si>
</sst>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9" x14ac:knownFonts="1">
    <font>
      <sz val="11"/>
      <color theme="1"/>
      <name val="Calibri"/>
      <family val="2"/>
      <charset val="186"/>
      <scheme val="minor"/>
    </font>
    <font>
      <sz val="11"/>
      <color theme="1"/>
      <name val="Calibri"/>
      <family val="2"/>
      <charset val="186"/>
      <scheme val="minor"/>
    </font>
    <font>
      <sz val="11"/>
      <color rgb="FFFF0000"/>
      <name val="Calibri"/>
      <family val="2"/>
      <charset val="186"/>
      <scheme val="minor"/>
    </font>
    <font>
      <b/>
      <sz val="11"/>
      <color theme="1"/>
      <name val="Calibri"/>
      <family val="2"/>
      <charset val="186"/>
      <scheme val="minor"/>
    </font>
    <font>
      <sz val="11"/>
      <name val="Calibri"/>
      <family val="2"/>
      <charset val="186"/>
      <scheme val="minor"/>
    </font>
    <font>
      <b/>
      <sz val="11"/>
      <color rgb="FFFF0000"/>
      <name val="Calibri"/>
      <family val="2"/>
      <charset val="186"/>
      <scheme val="minor"/>
    </font>
    <font>
      <b/>
      <sz val="11"/>
      <name val="Calibri"/>
      <family val="2"/>
      <charset val="186"/>
      <scheme val="minor"/>
    </font>
    <font>
      <b/>
      <sz val="12"/>
      <color theme="1"/>
      <name val="Calibri"/>
      <family val="2"/>
      <charset val="186"/>
      <scheme val="minor"/>
    </font>
    <font>
      <sz val="11"/>
      <color theme="1"/>
      <name val="Calibri"/>
      <family val="2"/>
      <scheme val="minor"/>
    </font>
    <font>
      <b/>
      <sz val="11"/>
      <color theme="1"/>
      <name val="Calibri"/>
      <family val="2"/>
      <scheme val="minor"/>
    </font>
    <font>
      <i/>
      <sz val="10"/>
      <color theme="1"/>
      <name val="Calibri"/>
      <family val="2"/>
      <scheme val="minor"/>
    </font>
    <font>
      <b/>
      <i/>
      <sz val="10"/>
      <color theme="1"/>
      <name val="Calibri"/>
      <family val="2"/>
      <scheme val="minor"/>
    </font>
    <font>
      <sz val="9"/>
      <color indexed="81"/>
      <name val="Tahoma"/>
      <family val="2"/>
    </font>
    <font>
      <sz val="8"/>
      <name val="Calibri"/>
      <family val="2"/>
      <charset val="186"/>
      <scheme val="minor"/>
    </font>
    <font>
      <b/>
      <u/>
      <sz val="11"/>
      <name val="Calibri"/>
      <family val="2"/>
      <charset val="186"/>
      <scheme val="minor"/>
    </font>
    <font>
      <b/>
      <sz val="12"/>
      <name val="Calibri"/>
      <family val="2"/>
      <charset val="186"/>
      <scheme val="minor"/>
    </font>
    <font>
      <sz val="11"/>
      <color rgb="FFFF0000"/>
      <name val="Calibri"/>
      <family val="2"/>
      <scheme val="minor"/>
    </font>
    <font>
      <sz val="11"/>
      <name val="Calibri"/>
      <family val="2"/>
      <scheme val="minor"/>
    </font>
    <font>
      <b/>
      <sz val="11"/>
      <name val="Calibri"/>
      <family val="2"/>
      <scheme val="minor"/>
    </font>
  </fonts>
  <fills count="7">
    <fill>
      <patternFill patternType="none"/>
    </fill>
    <fill>
      <patternFill patternType="gray125"/>
    </fill>
    <fill>
      <patternFill patternType="solid">
        <fgColor theme="0" tint="-0.34998626667073579"/>
        <bgColor indexed="64"/>
      </patternFill>
    </fill>
    <fill>
      <patternFill patternType="solid">
        <fgColor theme="1" tint="0.49998474074526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2" tint="-9.9978637043366805E-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top style="thick">
        <color indexed="64"/>
      </top>
      <bottom style="thick">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43" fontId="1" fillId="0" borderId="0" applyFont="0" applyFill="0" applyBorder="0" applyAlignment="0" applyProtection="0"/>
    <xf numFmtId="0" fontId="8" fillId="0" borderId="0"/>
  </cellStyleXfs>
  <cellXfs count="131">
    <xf numFmtId="0" fontId="0" fillId="0" borderId="0" xfId="0"/>
    <xf numFmtId="0" fontId="0" fillId="4" borderId="1" xfId="0" applyFill="1" applyBorder="1" applyAlignment="1" applyProtection="1">
      <alignment horizontal="center" vertical="center"/>
      <protection locked="0"/>
    </xf>
    <xf numFmtId="164" fontId="0" fillId="4" borderId="1" xfId="1" applyNumberFormat="1" applyFont="1" applyFill="1" applyBorder="1" applyProtection="1">
      <protection locked="0"/>
    </xf>
    <xf numFmtId="0" fontId="0" fillId="4" borderId="1" xfId="0" applyFill="1" applyBorder="1" applyAlignment="1" applyProtection="1">
      <alignment horizontal="center"/>
      <protection locked="0"/>
    </xf>
    <xf numFmtId="164" fontId="0" fillId="4" borderId="1" xfId="1" applyNumberFormat="1" applyFont="1" applyFill="1" applyBorder="1" applyAlignment="1" applyProtection="1">
      <alignment horizontal="center" vertical="center" wrapText="1"/>
      <protection locked="0"/>
    </xf>
    <xf numFmtId="164" fontId="0" fillId="4" borderId="1" xfId="1" applyNumberFormat="1" applyFont="1" applyFill="1" applyBorder="1" applyAlignment="1" applyProtection="1">
      <alignment horizontal="center" vertical="center"/>
      <protection locked="0"/>
    </xf>
    <xf numFmtId="0" fontId="8" fillId="0" borderId="0" xfId="2"/>
    <xf numFmtId="0" fontId="9" fillId="0" borderId="1" xfId="2" applyFont="1" applyBorder="1" applyAlignment="1">
      <alignment horizontal="center" vertical="center" wrapText="1"/>
    </xf>
    <xf numFmtId="0" fontId="9" fillId="0" borderId="1" xfId="2" applyFont="1" applyBorder="1" applyAlignment="1">
      <alignment horizontal="left" vertical="center" wrapText="1"/>
    </xf>
    <xf numFmtId="0" fontId="9" fillId="6" borderId="1" xfId="2" applyFont="1" applyFill="1" applyBorder="1" applyAlignment="1">
      <alignment horizontal="center" vertical="center" wrapText="1"/>
    </xf>
    <xf numFmtId="0" fontId="8" fillId="0" borderId="0" xfId="2" applyAlignment="1">
      <alignment wrapText="1"/>
    </xf>
    <xf numFmtId="0" fontId="8" fillId="0" borderId="1" xfId="2" applyBorder="1" applyAlignment="1">
      <alignment horizontal="center" vertical="center"/>
    </xf>
    <xf numFmtId="0" fontId="8" fillId="0" borderId="1" xfId="2" applyBorder="1" applyAlignment="1">
      <alignment horizontal="left" vertical="center"/>
    </xf>
    <xf numFmtId="1" fontId="8" fillId="6" borderId="1" xfId="2" applyNumberFormat="1" applyFill="1" applyBorder="1" applyAlignment="1">
      <alignment horizontal="center" vertical="center"/>
    </xf>
    <xf numFmtId="1" fontId="9" fillId="6" borderId="1" xfId="2" applyNumberFormat="1" applyFont="1" applyFill="1" applyBorder="1" applyAlignment="1">
      <alignment horizontal="center" vertical="center"/>
    </xf>
    <xf numFmtId="0" fontId="9" fillId="0" borderId="0" xfId="2" applyFont="1" applyAlignment="1">
      <alignment horizontal="right" vertical="center"/>
    </xf>
    <xf numFmtId="1" fontId="9" fillId="0" borderId="0" xfId="2" applyNumberFormat="1" applyFont="1" applyAlignment="1">
      <alignment horizontal="center" vertical="center"/>
    </xf>
    <xf numFmtId="0" fontId="9" fillId="5" borderId="1" xfId="2" applyFont="1" applyFill="1" applyBorder="1" applyAlignment="1">
      <alignment horizontal="center" vertical="center"/>
    </xf>
    <xf numFmtId="1" fontId="9" fillId="0" borderId="0" xfId="2" applyNumberFormat="1" applyFont="1" applyFill="1" applyBorder="1" applyAlignment="1">
      <alignment vertical="top"/>
    </xf>
    <xf numFmtId="1" fontId="9" fillId="5" borderId="1" xfId="2" applyNumberFormat="1" applyFont="1" applyFill="1" applyBorder="1" applyAlignment="1">
      <alignment vertical="top"/>
    </xf>
    <xf numFmtId="0" fontId="9" fillId="0" borderId="0" xfId="2" applyFont="1" applyBorder="1" applyAlignment="1">
      <alignment horizontal="left" vertical="center"/>
    </xf>
    <xf numFmtId="0" fontId="8" fillId="0" borderId="0" xfId="2" applyBorder="1" applyAlignment="1">
      <alignment horizontal="left" vertical="center"/>
    </xf>
    <xf numFmtId="0" fontId="0" fillId="0" borderId="0" xfId="0" applyProtection="1"/>
    <xf numFmtId="0" fontId="0" fillId="0" borderId="1" xfId="0" applyBorder="1" applyProtection="1"/>
    <xf numFmtId="0" fontId="2" fillId="0" borderId="0" xfId="0" applyFont="1" applyProtection="1"/>
    <xf numFmtId="2" fontId="2" fillId="0" borderId="0" xfId="0" applyNumberFormat="1" applyFont="1" applyProtection="1"/>
    <xf numFmtId="14" fontId="2" fillId="0" borderId="0" xfId="0" applyNumberFormat="1" applyFont="1" applyProtection="1"/>
    <xf numFmtId="0" fontId="0" fillId="0" borderId="1" xfId="0" applyBorder="1" applyAlignment="1" applyProtection="1">
      <alignment wrapText="1"/>
    </xf>
    <xf numFmtId="0" fontId="3" fillId="0" borderId="10" xfId="0" applyFont="1" applyBorder="1" applyAlignment="1" applyProtection="1"/>
    <xf numFmtId="0" fontId="3" fillId="0" borderId="10" xfId="0" applyFont="1" applyBorder="1" applyAlignment="1" applyProtection="1">
      <alignment horizontal="center" vertical="center"/>
    </xf>
    <xf numFmtId="164" fontId="0" fillId="0" borderId="1" xfId="1" applyNumberFormat="1" applyFont="1" applyFill="1" applyBorder="1" applyAlignment="1" applyProtection="1">
      <alignment horizontal="center"/>
    </xf>
    <xf numFmtId="0" fontId="0" fillId="0" borderId="0" xfId="0" applyFill="1" applyBorder="1" applyAlignment="1" applyProtection="1">
      <alignment horizontal="center" vertical="center"/>
    </xf>
    <xf numFmtId="0" fontId="0" fillId="2" borderId="1" xfId="0" applyFill="1" applyBorder="1" applyAlignment="1" applyProtection="1">
      <alignment wrapText="1"/>
    </xf>
    <xf numFmtId="0" fontId="0" fillId="2" borderId="1" xfId="0" applyFill="1" applyBorder="1" applyAlignment="1" applyProtection="1">
      <alignment horizontal="center" vertical="center"/>
    </xf>
    <xf numFmtId="0" fontId="0" fillId="0" borderId="0" xfId="0" applyBorder="1" applyAlignment="1" applyProtection="1">
      <alignment wrapText="1"/>
    </xf>
    <xf numFmtId="0" fontId="0" fillId="0" borderId="0" xfId="0" applyBorder="1" applyProtection="1"/>
    <xf numFmtId="0" fontId="7" fillId="5" borderId="7" xfId="0" applyFont="1" applyFill="1" applyBorder="1" applyAlignment="1" applyProtection="1">
      <alignment wrapText="1"/>
    </xf>
    <xf numFmtId="0" fontId="7" fillId="5" borderId="8" xfId="0" applyFont="1" applyFill="1" applyBorder="1" applyAlignment="1" applyProtection="1">
      <alignment horizontal="center" vertical="center"/>
    </xf>
    <xf numFmtId="14" fontId="0" fillId="4" borderId="1" xfId="0" applyNumberFormat="1" applyFill="1" applyBorder="1" applyAlignment="1" applyProtection="1">
      <alignment horizontal="center"/>
      <protection locked="0"/>
    </xf>
    <xf numFmtId="1" fontId="8" fillId="4" borderId="1" xfId="2" applyNumberFormat="1" applyFill="1" applyBorder="1" applyAlignment="1" applyProtection="1">
      <alignment horizontal="center" vertical="center"/>
      <protection locked="0"/>
    </xf>
    <xf numFmtId="164" fontId="0" fillId="0" borderId="1" xfId="1" applyNumberFormat="1" applyFont="1" applyFill="1" applyBorder="1" applyProtection="1"/>
    <xf numFmtId="0" fontId="0" fillId="3" borderId="1" xfId="0" applyFill="1" applyBorder="1" applyProtection="1"/>
    <xf numFmtId="164" fontId="0" fillId="0" borderId="1" xfId="1" applyNumberFormat="1" applyFont="1" applyBorder="1" applyProtection="1"/>
    <xf numFmtId="0" fontId="3" fillId="0" borderId="1" xfId="0" applyFont="1" applyBorder="1" applyAlignment="1" applyProtection="1">
      <alignment horizontal="center" vertical="center"/>
    </xf>
    <xf numFmtId="0" fontId="3" fillId="0" borderId="1" xfId="0" applyFont="1" applyBorder="1" applyAlignment="1" applyProtection="1">
      <alignment horizontal="center" vertical="center" wrapText="1"/>
    </xf>
    <xf numFmtId="164" fontId="0" fillId="0" borderId="1" xfId="1" applyNumberFormat="1" applyFont="1" applyFill="1" applyBorder="1" applyAlignment="1" applyProtection="1">
      <alignment horizontal="center" vertical="center"/>
    </xf>
    <xf numFmtId="164" fontId="3" fillId="5" borderId="6" xfId="1" applyNumberFormat="1" applyFont="1" applyFill="1" applyBorder="1" applyProtection="1"/>
    <xf numFmtId="0" fontId="0" fillId="0" borderId="1" xfId="0" applyFill="1" applyBorder="1" applyAlignment="1" applyProtection="1">
      <alignment wrapText="1"/>
    </xf>
    <xf numFmtId="2" fontId="0" fillId="0" borderId="0" xfId="0" applyNumberFormat="1" applyProtection="1"/>
    <xf numFmtId="0" fontId="4" fillId="0" borderId="1" xfId="0" applyFont="1" applyBorder="1" applyAlignment="1" applyProtection="1">
      <alignment wrapText="1"/>
    </xf>
    <xf numFmtId="0" fontId="4" fillId="0" borderId="1" xfId="0" applyFont="1" applyBorder="1" applyAlignment="1" applyProtection="1">
      <alignment horizontal="left" vertical="top" wrapText="1"/>
    </xf>
    <xf numFmtId="0" fontId="0" fillId="0" borderId="0" xfId="0" applyFill="1" applyProtection="1"/>
    <xf numFmtId="0" fontId="2" fillId="0" borderId="0" xfId="0" applyFont="1" applyFill="1" applyProtection="1"/>
    <xf numFmtId="0" fontId="6" fillId="0" borderId="1" xfId="0" applyFont="1" applyBorder="1" applyAlignment="1" applyProtection="1">
      <alignment horizontal="center" vertical="center" wrapText="1"/>
    </xf>
    <xf numFmtId="0" fontId="5" fillId="0" borderId="0" xfId="0" applyFont="1" applyProtection="1"/>
    <xf numFmtId="0" fontId="4" fillId="0" borderId="0" xfId="0" applyFont="1" applyProtection="1"/>
    <xf numFmtId="164" fontId="4" fillId="4" borderId="1" xfId="1" applyNumberFormat="1" applyFont="1" applyFill="1" applyBorder="1" applyProtection="1">
      <protection locked="0"/>
    </xf>
    <xf numFmtId="0" fontId="4" fillId="4" borderId="1" xfId="0" applyFont="1" applyFill="1" applyBorder="1" applyAlignment="1" applyProtection="1">
      <alignment horizontal="center"/>
      <protection locked="0"/>
    </xf>
    <xf numFmtId="164" fontId="4" fillId="4" borderId="1" xfId="1" applyNumberFormat="1" applyFont="1" applyFill="1" applyBorder="1" applyAlignment="1" applyProtection="1">
      <alignment horizontal="center" vertical="center" wrapText="1"/>
      <protection locked="0"/>
    </xf>
    <xf numFmtId="14" fontId="4" fillId="4" borderId="1" xfId="0" applyNumberFormat="1" applyFont="1" applyFill="1" applyBorder="1" applyAlignment="1" applyProtection="1">
      <alignment horizontal="center"/>
      <protection locked="0"/>
    </xf>
    <xf numFmtId="14" fontId="4" fillId="4" borderId="1" xfId="0" applyNumberFormat="1" applyFont="1" applyFill="1" applyBorder="1" applyAlignment="1" applyProtection="1">
      <alignment horizontal="center" vertical="center"/>
      <protection locked="0"/>
    </xf>
    <xf numFmtId="0" fontId="4" fillId="0" borderId="1" xfId="0" applyFont="1" applyFill="1" applyBorder="1" applyAlignment="1" applyProtection="1">
      <alignment wrapText="1"/>
    </xf>
    <xf numFmtId="164" fontId="4" fillId="4" borderId="1" xfId="1" applyNumberFormat="1" applyFont="1" applyFill="1" applyBorder="1" applyAlignment="1" applyProtection="1">
      <alignment horizontal="center"/>
      <protection locked="0"/>
    </xf>
    <xf numFmtId="0" fontId="4" fillId="0" borderId="1" xfId="0" applyFont="1" applyFill="1" applyBorder="1" applyAlignment="1" applyProtection="1">
      <alignment horizontal="center" vertical="center"/>
    </xf>
    <xf numFmtId="0" fontId="4" fillId="0" borderId="1" xfId="0" applyFont="1" applyBorder="1" applyProtection="1"/>
    <xf numFmtId="1" fontId="4" fillId="4" borderId="1" xfId="1" applyNumberFormat="1" applyFont="1" applyFill="1" applyBorder="1" applyAlignment="1" applyProtection="1">
      <alignment horizontal="center" vertical="center"/>
      <protection locked="0"/>
    </xf>
    <xf numFmtId="0" fontId="4" fillId="4" borderId="1" xfId="0" applyFont="1" applyFill="1" applyBorder="1" applyAlignment="1" applyProtection="1">
      <alignment horizontal="center" vertical="center"/>
      <protection locked="0"/>
    </xf>
    <xf numFmtId="0" fontId="4" fillId="0" borderId="0" xfId="0" applyFont="1" applyBorder="1" applyAlignment="1" applyProtection="1">
      <alignment wrapText="1"/>
    </xf>
    <xf numFmtId="164" fontId="4" fillId="0" borderId="0" xfId="1" applyNumberFormat="1" applyFont="1" applyBorder="1" applyProtection="1"/>
    <xf numFmtId="0" fontId="15" fillId="5" borderId="7" xfId="0" applyFont="1" applyFill="1" applyBorder="1" applyProtection="1"/>
    <xf numFmtId="164" fontId="15" fillId="5" borderId="8" xfId="1" applyNumberFormat="1" applyFont="1" applyFill="1" applyBorder="1" applyProtection="1"/>
    <xf numFmtId="0" fontId="4" fillId="0" borderId="1" xfId="0" applyFont="1" applyBorder="1" applyAlignment="1">
      <alignment wrapText="1"/>
    </xf>
    <xf numFmtId="0" fontId="16" fillId="0" borderId="0" xfId="2" applyFont="1"/>
    <xf numFmtId="14" fontId="17" fillId="0" borderId="0" xfId="2" applyNumberFormat="1" applyFont="1"/>
    <xf numFmtId="0" fontId="17" fillId="0" borderId="0" xfId="2" applyFont="1"/>
    <xf numFmtId="0" fontId="4" fillId="0" borderId="0" xfId="0" applyFont="1" applyBorder="1" applyAlignment="1" applyProtection="1">
      <alignment horizontal="center" vertical="center" wrapText="1"/>
    </xf>
    <xf numFmtId="0" fontId="4" fillId="0" borderId="0" xfId="0" applyFont="1" applyBorder="1" applyAlignment="1" applyProtection="1">
      <alignment horizontal="left" wrapText="1"/>
    </xf>
    <xf numFmtId="0" fontId="4" fillId="3" borderId="2" xfId="0" applyFont="1" applyFill="1" applyBorder="1" applyAlignment="1" applyProtection="1">
      <alignment horizontal="left" vertical="top" wrapText="1"/>
    </xf>
    <xf numFmtId="0" fontId="4" fillId="3" borderId="4" xfId="0" applyFont="1" applyFill="1" applyBorder="1" applyAlignment="1" applyProtection="1">
      <alignment horizontal="left" vertical="top" wrapText="1"/>
    </xf>
    <xf numFmtId="0" fontId="4" fillId="3" borderId="3" xfId="0" applyFont="1" applyFill="1" applyBorder="1" applyAlignment="1" applyProtection="1">
      <alignment horizontal="left" vertical="top" wrapText="1"/>
    </xf>
    <xf numFmtId="0" fontId="17" fillId="0" borderId="1" xfId="2" applyFont="1" applyBorder="1" applyAlignment="1">
      <alignment horizontal="left" vertical="center" wrapText="1"/>
    </xf>
    <xf numFmtId="0" fontId="9" fillId="0" borderId="0" xfId="2" applyFont="1" applyAlignment="1">
      <alignment horizontal="left" vertical="center"/>
    </xf>
    <xf numFmtId="0" fontId="17" fillId="0" borderId="0" xfId="2" applyFont="1" applyAlignment="1">
      <alignment horizontal="left" vertical="top" wrapText="1"/>
    </xf>
    <xf numFmtId="0" fontId="17" fillId="0" borderId="0" xfId="2" applyFont="1" applyAlignment="1">
      <alignment horizontal="justify" vertical="top" wrapText="1"/>
    </xf>
    <xf numFmtId="0" fontId="8" fillId="0" borderId="0" xfId="2" applyAlignment="1">
      <alignment horizontal="center"/>
    </xf>
    <xf numFmtId="0" fontId="9" fillId="5" borderId="2" xfId="2" applyFont="1" applyFill="1" applyBorder="1" applyAlignment="1">
      <alignment horizontal="left" vertical="center"/>
    </xf>
    <xf numFmtId="0" fontId="9" fillId="5" borderId="4" xfId="2" applyFont="1" applyFill="1" applyBorder="1" applyAlignment="1">
      <alignment horizontal="left" vertical="center"/>
    </xf>
    <xf numFmtId="0" fontId="9" fillId="5" borderId="3" xfId="2" applyFont="1" applyFill="1" applyBorder="1" applyAlignment="1">
      <alignment horizontal="left" vertical="center"/>
    </xf>
    <xf numFmtId="0" fontId="18" fillId="5" borderId="2" xfId="2" applyFont="1" applyFill="1" applyBorder="1" applyAlignment="1">
      <alignment horizontal="left" vertical="center"/>
    </xf>
    <xf numFmtId="0" fontId="18" fillId="5" borderId="4" xfId="2" applyFont="1" applyFill="1" applyBorder="1" applyAlignment="1">
      <alignment horizontal="left" vertical="center"/>
    </xf>
    <xf numFmtId="0" fontId="18" fillId="5" borderId="3" xfId="2" applyFont="1" applyFill="1" applyBorder="1" applyAlignment="1">
      <alignment horizontal="left" vertical="center"/>
    </xf>
    <xf numFmtId="1" fontId="10" fillId="0" borderId="0" xfId="2" applyNumberFormat="1" applyFont="1" applyAlignment="1">
      <alignment horizontal="left" vertical="center" wrapText="1"/>
    </xf>
    <xf numFmtId="0" fontId="9" fillId="0" borderId="1" xfId="2" applyFont="1" applyBorder="1" applyAlignment="1">
      <alignment horizontal="left" vertical="center"/>
    </xf>
    <xf numFmtId="0" fontId="8" fillId="0" borderId="4" xfId="2" applyBorder="1" applyAlignment="1">
      <alignment horizontal="left" vertical="center"/>
    </xf>
    <xf numFmtId="0" fontId="8" fillId="0" borderId="3" xfId="2" applyBorder="1" applyAlignment="1">
      <alignment horizontal="left" vertical="center"/>
    </xf>
    <xf numFmtId="0" fontId="9" fillId="0" borderId="2" xfId="2" applyFont="1" applyBorder="1" applyAlignment="1">
      <alignment horizontal="right" vertical="center"/>
    </xf>
    <xf numFmtId="0" fontId="9" fillId="0" borderId="4" xfId="2" applyFont="1" applyBorder="1" applyAlignment="1">
      <alignment horizontal="right" vertical="center"/>
    </xf>
    <xf numFmtId="0" fontId="9" fillId="0" borderId="3" xfId="2" applyFont="1" applyBorder="1" applyAlignment="1">
      <alignment horizontal="right" vertical="center"/>
    </xf>
    <xf numFmtId="0" fontId="18" fillId="0" borderId="1" xfId="2" applyFont="1" applyBorder="1" applyAlignment="1">
      <alignment horizontal="left" vertical="center"/>
    </xf>
    <xf numFmtId="14" fontId="8" fillId="4" borderId="1" xfId="2" applyNumberFormat="1" applyFill="1" applyBorder="1" applyAlignment="1" applyProtection="1">
      <alignment horizontal="center"/>
      <protection locked="0"/>
    </xf>
    <xf numFmtId="0" fontId="18" fillId="0" borderId="0" xfId="2" applyFont="1" applyAlignment="1">
      <alignment horizontal="left" vertical="center"/>
    </xf>
    <xf numFmtId="0" fontId="6" fillId="0" borderId="10" xfId="0" applyFont="1" applyBorder="1" applyAlignment="1" applyProtection="1">
      <alignment horizontal="center" vertical="center" wrapText="1"/>
    </xf>
    <xf numFmtId="0" fontId="6" fillId="0" borderId="10" xfId="0" applyFont="1" applyBorder="1" applyAlignment="1" applyProtection="1">
      <alignment horizontal="center"/>
    </xf>
    <xf numFmtId="0" fontId="3" fillId="0" borderId="10" xfId="0" applyFont="1" applyBorder="1" applyAlignment="1" applyProtection="1">
      <alignment horizontal="center"/>
    </xf>
    <xf numFmtId="0" fontId="5" fillId="0" borderId="0" xfId="0" applyFont="1" applyAlignment="1" applyProtection="1">
      <alignment horizontal="center" wrapText="1"/>
    </xf>
    <xf numFmtId="0" fontId="3" fillId="0" borderId="0" xfId="0" applyFont="1" applyAlignment="1" applyProtection="1">
      <alignment horizontal="center" wrapText="1"/>
    </xf>
    <xf numFmtId="0" fontId="3" fillId="0" borderId="0" xfId="0" applyFont="1" applyAlignment="1" applyProtection="1">
      <alignment horizontal="center"/>
    </xf>
    <xf numFmtId="0" fontId="0" fillId="0" borderId="0" xfId="0" applyAlignment="1" applyProtection="1">
      <alignment horizontal="center"/>
    </xf>
    <xf numFmtId="0" fontId="6" fillId="0" borderId="10" xfId="0" applyFont="1" applyBorder="1" applyAlignment="1" applyProtection="1">
      <alignment horizontal="center" wrapText="1"/>
    </xf>
    <xf numFmtId="0" fontId="4" fillId="0" borderId="0" xfId="0" applyFont="1" applyAlignment="1" applyProtection="1">
      <alignment horizontal="left" vertical="top" wrapText="1"/>
    </xf>
    <xf numFmtId="0" fontId="5" fillId="0" borderId="0" xfId="0" applyFont="1" applyAlignment="1" applyProtection="1">
      <alignment horizontal="center"/>
    </xf>
    <xf numFmtId="0" fontId="3" fillId="5" borderId="5" xfId="0" applyFont="1" applyFill="1" applyBorder="1" applyAlignment="1" applyProtection="1">
      <alignment horizontal="center" wrapText="1"/>
    </xf>
    <xf numFmtId="0" fontId="3" fillId="5" borderId="9" xfId="0" applyFont="1" applyFill="1" applyBorder="1" applyAlignment="1" applyProtection="1">
      <alignment horizontal="center" wrapText="1"/>
    </xf>
    <xf numFmtId="0" fontId="0" fillId="0" borderId="1" xfId="0" applyBorder="1" applyAlignment="1" applyProtection="1">
      <alignment horizontal="center" vertical="center" wrapText="1"/>
    </xf>
    <xf numFmtId="0" fontId="6" fillId="0" borderId="1" xfId="0" applyFont="1" applyBorder="1" applyAlignment="1" applyProtection="1">
      <alignment horizontal="right" vertical="center" wrapText="1"/>
    </xf>
    <xf numFmtId="0" fontId="3" fillId="0" borderId="1" xfId="0" applyFont="1" applyBorder="1" applyAlignment="1" applyProtection="1">
      <alignment vertical="top" wrapText="1"/>
    </xf>
    <xf numFmtId="0" fontId="0" fillId="0" borderId="2" xfId="0" applyBorder="1" applyAlignment="1" applyProtection="1">
      <alignment horizontal="left" vertical="top" wrapText="1"/>
    </xf>
    <xf numFmtId="0" fontId="0" fillId="0" borderId="4" xfId="0" applyBorder="1" applyAlignment="1" applyProtection="1">
      <alignment horizontal="left" vertical="top" wrapText="1"/>
    </xf>
    <xf numFmtId="0" fontId="0" fillId="0" borderId="3" xfId="0" applyBorder="1" applyAlignment="1" applyProtection="1">
      <alignment horizontal="left" vertical="top" wrapText="1"/>
    </xf>
    <xf numFmtId="0" fontId="4" fillId="0" borderId="1" xfId="0" applyFont="1" applyBorder="1" applyAlignment="1" applyProtection="1">
      <alignment horizontal="left" vertical="top" wrapText="1"/>
    </xf>
    <xf numFmtId="0" fontId="4" fillId="0" borderId="11" xfId="0" applyFont="1" applyBorder="1" applyAlignment="1" applyProtection="1">
      <alignment horizontal="left" vertical="top" wrapText="1"/>
    </xf>
    <xf numFmtId="0" fontId="4" fillId="0" borderId="12" xfId="0" applyFont="1" applyBorder="1" applyAlignment="1" applyProtection="1">
      <alignment horizontal="left" vertical="top" wrapText="1"/>
    </xf>
    <xf numFmtId="0" fontId="4" fillId="0" borderId="13" xfId="0" applyFont="1" applyBorder="1" applyAlignment="1" applyProtection="1">
      <alignment horizontal="left" vertical="top" wrapText="1"/>
    </xf>
    <xf numFmtId="0" fontId="4" fillId="0" borderId="2" xfId="0" applyFont="1" applyBorder="1" applyAlignment="1" applyProtection="1">
      <alignment horizontal="left" wrapText="1"/>
    </xf>
    <xf numFmtId="0" fontId="4" fillId="0" borderId="4" xfId="0" applyFont="1" applyBorder="1" applyAlignment="1" applyProtection="1">
      <alignment horizontal="left" wrapText="1"/>
    </xf>
    <xf numFmtId="0" fontId="4" fillId="0" borderId="3" xfId="0" applyFont="1" applyBorder="1" applyAlignment="1" applyProtection="1">
      <alignment horizontal="left" wrapText="1"/>
    </xf>
    <xf numFmtId="0" fontId="4" fillId="0" borderId="1" xfId="0" applyFont="1" applyBorder="1" applyAlignment="1" applyProtection="1">
      <alignment horizontal="left" vertical="center" wrapText="1"/>
    </xf>
    <xf numFmtId="0" fontId="4" fillId="0" borderId="1" xfId="0" applyFont="1" applyBorder="1" applyAlignment="1">
      <alignment horizontal="left" vertical="top" wrapText="1"/>
    </xf>
    <xf numFmtId="0" fontId="4" fillId="0" borderId="2" xfId="0" applyFont="1" applyBorder="1" applyAlignment="1" applyProtection="1">
      <alignment horizontal="left" vertical="top" wrapText="1"/>
    </xf>
    <xf numFmtId="0" fontId="4" fillId="0" borderId="4" xfId="0" applyFont="1" applyBorder="1" applyAlignment="1" applyProtection="1">
      <alignment horizontal="left" vertical="top" wrapText="1"/>
    </xf>
    <xf numFmtId="0" fontId="4" fillId="0" borderId="3" xfId="0" applyFont="1" applyBorder="1" applyAlignment="1" applyProtection="1">
      <alignment horizontal="left" vertical="top" wrapText="1"/>
    </xf>
  </cellXfs>
  <cellStyles count="3">
    <cellStyle name="Comma" xfId="1" builtinId="3"/>
    <cellStyle name="Normal" xfId="0" builtinId="0"/>
    <cellStyle name="Normal 2" xfId="2" xr:uid="{D4C947C3-3CB2-451B-BA2F-E2DB164B8012}"/>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27A0E-E0A3-4DB4-B6FE-8F43D140511A}">
  <sheetPr>
    <pageSetUpPr fitToPage="1"/>
  </sheetPr>
  <dimension ref="A1:J99"/>
  <sheetViews>
    <sheetView zoomScale="70" zoomScaleNormal="70" workbookViewId="0">
      <selection activeCell="J7" sqref="J7"/>
    </sheetView>
  </sheetViews>
  <sheetFormatPr defaultColWidth="8.81640625" defaultRowHeight="14.5" x14ac:dyDescent="0.35"/>
  <cols>
    <col min="1" max="1" width="5.6328125" style="6" customWidth="1"/>
    <col min="2" max="2" width="51.81640625" style="6" customWidth="1"/>
    <col min="3" max="4" width="12.6328125" style="6" customWidth="1"/>
    <col min="5" max="5" width="14.1796875" style="6" customWidth="1"/>
    <col min="6" max="7" width="12.6328125" style="6" customWidth="1"/>
    <col min="8" max="16384" width="8.81640625" style="6"/>
  </cols>
  <sheetData>
    <row r="1" spans="1:7" x14ac:dyDescent="0.35">
      <c r="F1" s="84" t="s">
        <v>87</v>
      </c>
      <c r="G1" s="84"/>
    </row>
    <row r="3" spans="1:7" x14ac:dyDescent="0.35">
      <c r="A3" s="92" t="s">
        <v>17</v>
      </c>
      <c r="B3" s="92"/>
      <c r="C3" s="93">
        <f>'Greitasis vertinimas'!B10</f>
        <v>0</v>
      </c>
      <c r="D3" s="93"/>
      <c r="E3" s="94"/>
    </row>
    <row r="4" spans="1:7" x14ac:dyDescent="0.35">
      <c r="A4" s="20"/>
      <c r="B4" s="20"/>
      <c r="C4" s="21"/>
      <c r="D4" s="21"/>
      <c r="E4" s="21"/>
    </row>
    <row r="5" spans="1:7" x14ac:dyDescent="0.35">
      <c r="A5" s="98" t="s">
        <v>99</v>
      </c>
      <c r="B5" s="98"/>
      <c r="C5" s="98"/>
      <c r="D5" s="98"/>
      <c r="E5" s="98"/>
      <c r="F5" s="99"/>
      <c r="G5" s="99"/>
    </row>
    <row r="6" spans="1:7" x14ac:dyDescent="0.35">
      <c r="A6" s="100" t="str">
        <f>"Vedami duomenys iš "&amp;TEXT(F5,"yyyy-mm-dd")&amp;" balanso"</f>
        <v>Vedami duomenys iš 1900-01-00 balanso</v>
      </c>
      <c r="B6" s="100"/>
      <c r="C6" s="100"/>
      <c r="D6" s="100"/>
      <c r="E6" s="100"/>
      <c r="F6" s="81"/>
      <c r="G6" s="81"/>
    </row>
    <row r="7" spans="1:7" s="10" customFormat="1" ht="81.5" customHeight="1" x14ac:dyDescent="0.35">
      <c r="A7" s="7" t="s">
        <v>29</v>
      </c>
      <c r="B7" s="8" t="s">
        <v>30</v>
      </c>
      <c r="C7" s="7" t="s">
        <v>31</v>
      </c>
      <c r="D7" s="7" t="s">
        <v>85</v>
      </c>
      <c r="E7" s="7" t="s">
        <v>32</v>
      </c>
      <c r="F7" s="9" t="s">
        <v>33</v>
      </c>
      <c r="G7" s="9" t="s">
        <v>34</v>
      </c>
    </row>
    <row r="8" spans="1:7" ht="29" x14ac:dyDescent="0.35">
      <c r="A8" s="11">
        <v>1</v>
      </c>
      <c r="B8" s="80" t="s">
        <v>106</v>
      </c>
      <c r="C8" s="39"/>
      <c r="D8" s="39"/>
      <c r="E8" s="39"/>
      <c r="F8" s="13">
        <f t="shared" ref="F8:F18" si="0">C8+D8</f>
        <v>0</v>
      </c>
      <c r="G8" s="13">
        <f>E8/2</f>
        <v>0</v>
      </c>
    </row>
    <row r="9" spans="1:7" x14ac:dyDescent="0.35">
      <c r="A9" s="11">
        <v>2</v>
      </c>
      <c r="B9" s="12" t="s">
        <v>35</v>
      </c>
      <c r="C9" s="39"/>
      <c r="D9" s="39"/>
      <c r="E9" s="39"/>
      <c r="F9" s="13">
        <f t="shared" si="0"/>
        <v>0</v>
      </c>
      <c r="G9" s="13">
        <f t="shared" ref="G9:G18" si="1">E9/2</f>
        <v>0</v>
      </c>
    </row>
    <row r="10" spans="1:7" x14ac:dyDescent="0.35">
      <c r="A10" s="11">
        <v>3</v>
      </c>
      <c r="B10" s="12" t="s">
        <v>36</v>
      </c>
      <c r="C10" s="39"/>
      <c r="D10" s="39"/>
      <c r="E10" s="39"/>
      <c r="F10" s="13">
        <f t="shared" si="0"/>
        <v>0</v>
      </c>
      <c r="G10" s="13">
        <f t="shared" si="1"/>
        <v>0</v>
      </c>
    </row>
    <row r="11" spans="1:7" x14ac:dyDescent="0.35">
      <c r="A11" s="11">
        <v>4</v>
      </c>
      <c r="B11" s="12" t="s">
        <v>37</v>
      </c>
      <c r="C11" s="39"/>
      <c r="D11" s="39"/>
      <c r="E11" s="39"/>
      <c r="F11" s="13">
        <f t="shared" si="0"/>
        <v>0</v>
      </c>
      <c r="G11" s="13">
        <f t="shared" si="1"/>
        <v>0</v>
      </c>
    </row>
    <row r="12" spans="1:7" x14ac:dyDescent="0.35">
      <c r="A12" s="11">
        <v>5</v>
      </c>
      <c r="B12" s="12" t="s">
        <v>46</v>
      </c>
      <c r="C12" s="39"/>
      <c r="D12" s="39"/>
      <c r="E12" s="39"/>
      <c r="F12" s="13">
        <f t="shared" si="0"/>
        <v>0</v>
      </c>
      <c r="G12" s="13">
        <f t="shared" si="1"/>
        <v>0</v>
      </c>
    </row>
    <row r="13" spans="1:7" x14ac:dyDescent="0.35">
      <c r="A13" s="11">
        <v>6</v>
      </c>
      <c r="B13" s="12" t="s">
        <v>47</v>
      </c>
      <c r="C13" s="39"/>
      <c r="D13" s="39"/>
      <c r="E13" s="39"/>
      <c r="F13" s="13">
        <f t="shared" si="0"/>
        <v>0</v>
      </c>
      <c r="G13" s="13">
        <f t="shared" si="1"/>
        <v>0</v>
      </c>
    </row>
    <row r="14" spans="1:7" x14ac:dyDescent="0.35">
      <c r="A14" s="11">
        <v>7</v>
      </c>
      <c r="B14" s="12" t="s">
        <v>48</v>
      </c>
      <c r="C14" s="39"/>
      <c r="D14" s="39"/>
      <c r="E14" s="39"/>
      <c r="F14" s="13">
        <f t="shared" si="0"/>
        <v>0</v>
      </c>
      <c r="G14" s="13">
        <f t="shared" si="1"/>
        <v>0</v>
      </c>
    </row>
    <row r="15" spans="1:7" x14ac:dyDescent="0.35">
      <c r="A15" s="11">
        <v>8</v>
      </c>
      <c r="B15" s="12" t="s">
        <v>49</v>
      </c>
      <c r="C15" s="39"/>
      <c r="D15" s="39"/>
      <c r="E15" s="39"/>
      <c r="F15" s="13">
        <f t="shared" si="0"/>
        <v>0</v>
      </c>
      <c r="G15" s="13">
        <f t="shared" si="1"/>
        <v>0</v>
      </c>
    </row>
    <row r="16" spans="1:7" x14ac:dyDescent="0.35">
      <c r="A16" s="11">
        <v>9</v>
      </c>
      <c r="B16" s="12" t="s">
        <v>50</v>
      </c>
      <c r="C16" s="39"/>
      <c r="D16" s="39"/>
      <c r="E16" s="39"/>
      <c r="F16" s="13">
        <f t="shared" si="0"/>
        <v>0</v>
      </c>
      <c r="G16" s="13">
        <f t="shared" si="1"/>
        <v>0</v>
      </c>
    </row>
    <row r="17" spans="1:10" x14ac:dyDescent="0.35">
      <c r="A17" s="11" t="s">
        <v>38</v>
      </c>
      <c r="B17" s="12" t="s">
        <v>39</v>
      </c>
      <c r="C17" s="39"/>
      <c r="D17" s="39"/>
      <c r="E17" s="39"/>
      <c r="F17" s="13">
        <f t="shared" si="0"/>
        <v>0</v>
      </c>
      <c r="G17" s="13">
        <f t="shared" si="1"/>
        <v>0</v>
      </c>
    </row>
    <row r="18" spans="1:10" x14ac:dyDescent="0.35">
      <c r="A18" s="11" t="s">
        <v>40</v>
      </c>
      <c r="B18" s="12" t="s">
        <v>41</v>
      </c>
      <c r="C18" s="39"/>
      <c r="D18" s="39"/>
      <c r="E18" s="39"/>
      <c r="F18" s="13">
        <f t="shared" si="0"/>
        <v>0</v>
      </c>
      <c r="G18" s="13">
        <f t="shared" si="1"/>
        <v>0</v>
      </c>
    </row>
    <row r="19" spans="1:10" x14ac:dyDescent="0.35">
      <c r="A19" s="95" t="s">
        <v>42</v>
      </c>
      <c r="B19" s="96"/>
      <c r="C19" s="96"/>
      <c r="D19" s="96"/>
      <c r="E19" s="97"/>
      <c r="F19" s="14">
        <f>SUM(F8:F18)</f>
        <v>0</v>
      </c>
      <c r="G19" s="14">
        <f>SUM(G8:G18)</f>
        <v>0</v>
      </c>
    </row>
    <row r="20" spans="1:10" x14ac:dyDescent="0.35">
      <c r="A20" s="15"/>
      <c r="B20" s="15"/>
      <c r="C20" s="15"/>
      <c r="D20" s="15"/>
      <c r="E20" s="15"/>
      <c r="F20" s="16"/>
      <c r="G20" s="16"/>
    </row>
    <row r="21" spans="1:10" x14ac:dyDescent="0.35">
      <c r="A21" s="17" t="s">
        <v>43</v>
      </c>
      <c r="B21" s="85" t="s">
        <v>97</v>
      </c>
      <c r="C21" s="86"/>
      <c r="D21" s="86"/>
      <c r="E21" s="87"/>
      <c r="F21" s="19" t="str">
        <f>IF((AND(F8&lt;0,ABS(F8)&gt;G8)),"Taip","Ne")</f>
        <v>Ne</v>
      </c>
      <c r="G21" s="18"/>
    </row>
    <row r="22" spans="1:10" x14ac:dyDescent="0.35">
      <c r="A22" s="17" t="s">
        <v>44</v>
      </c>
      <c r="B22" s="88" t="s">
        <v>107</v>
      </c>
      <c r="C22" s="89"/>
      <c r="D22" s="89"/>
      <c r="E22" s="90"/>
      <c r="F22" s="19" t="str">
        <f>IF((AND(F19&lt;0,ABS(F19)&gt;G19)),"Taip","Ne")</f>
        <v>Ne</v>
      </c>
      <c r="G22" s="18"/>
      <c r="H22" s="72"/>
    </row>
    <row r="23" spans="1:10" x14ac:dyDescent="0.35">
      <c r="A23" s="15"/>
      <c r="B23" s="15"/>
      <c r="C23" s="15"/>
      <c r="D23" s="15"/>
      <c r="E23" s="15"/>
      <c r="F23" s="15"/>
      <c r="G23" s="16"/>
    </row>
    <row r="24" spans="1:10" x14ac:dyDescent="0.35">
      <c r="A24" s="15"/>
      <c r="B24" s="15"/>
      <c r="C24" s="15"/>
      <c r="D24" s="15"/>
      <c r="E24" s="15"/>
      <c r="F24" s="15"/>
      <c r="G24" s="16"/>
    </row>
    <row r="25" spans="1:10" ht="69" customHeight="1" x14ac:dyDescent="0.35">
      <c r="A25" s="91" t="s">
        <v>45</v>
      </c>
      <c r="B25" s="91"/>
      <c r="C25" s="91"/>
      <c r="D25" s="91"/>
      <c r="E25" s="91"/>
      <c r="F25" s="91"/>
      <c r="G25" s="91"/>
    </row>
    <row r="26" spans="1:10" x14ac:dyDescent="0.35">
      <c r="B26" s="74"/>
      <c r="C26" s="74"/>
      <c r="D26" s="74"/>
      <c r="E26" s="74"/>
      <c r="F26" s="74"/>
    </row>
    <row r="27" spans="1:10" ht="91.5" customHeight="1" x14ac:dyDescent="0.35">
      <c r="A27" s="82" t="s">
        <v>98</v>
      </c>
      <c r="B27" s="82"/>
      <c r="C27" s="82"/>
      <c r="D27" s="82"/>
      <c r="E27" s="82"/>
      <c r="F27" s="82"/>
      <c r="G27" s="82"/>
      <c r="J27" s="10"/>
    </row>
    <row r="28" spans="1:10" ht="212" customHeight="1" x14ac:dyDescent="0.35">
      <c r="A28" s="83" t="s">
        <v>108</v>
      </c>
      <c r="B28" s="83"/>
      <c r="C28" s="83"/>
      <c r="D28" s="83"/>
      <c r="E28" s="83"/>
      <c r="F28" s="83"/>
      <c r="G28" s="83"/>
      <c r="J28" s="10"/>
    </row>
    <row r="29" spans="1:10" ht="16" hidden="1" customHeight="1" x14ac:dyDescent="0.35">
      <c r="B29" s="73">
        <v>43830</v>
      </c>
      <c r="C29" s="74"/>
      <c r="D29" s="74"/>
      <c r="E29" s="74"/>
      <c r="F29" s="74"/>
      <c r="G29" s="74"/>
    </row>
    <row r="30" spans="1:10" ht="16" hidden="1" customHeight="1" x14ac:dyDescent="0.35">
      <c r="B30" s="73">
        <v>43921</v>
      </c>
      <c r="C30" s="74"/>
      <c r="D30" s="74"/>
      <c r="E30" s="74"/>
      <c r="F30" s="74"/>
      <c r="G30" s="74"/>
    </row>
    <row r="31" spans="1:10" ht="16" hidden="1" customHeight="1" x14ac:dyDescent="0.35">
      <c r="B31" s="73">
        <v>43982</v>
      </c>
      <c r="C31" s="74"/>
      <c r="D31" s="74"/>
      <c r="E31" s="74"/>
      <c r="F31" s="74"/>
      <c r="G31" s="74"/>
    </row>
    <row r="32" spans="1:10" ht="16" hidden="1" customHeight="1" x14ac:dyDescent="0.35">
      <c r="B32" s="73">
        <v>44012</v>
      </c>
      <c r="C32" s="74"/>
      <c r="D32" s="74"/>
      <c r="E32" s="74"/>
      <c r="F32" s="74"/>
      <c r="G32" s="74"/>
    </row>
    <row r="33" spans="2:7" ht="24.5" customHeight="1" x14ac:dyDescent="0.35">
      <c r="B33" s="74"/>
      <c r="C33" s="74"/>
      <c r="D33" s="74"/>
      <c r="E33" s="74"/>
      <c r="F33" s="74"/>
      <c r="G33" s="74"/>
    </row>
    <row r="34" spans="2:7" ht="22.5" customHeight="1" x14ac:dyDescent="0.35">
      <c r="B34" s="74"/>
      <c r="C34" s="74"/>
      <c r="D34" s="74"/>
      <c r="E34" s="74"/>
      <c r="F34" s="74"/>
      <c r="G34" s="74"/>
    </row>
    <row r="35" spans="2:7" x14ac:dyDescent="0.35">
      <c r="B35" s="74"/>
      <c r="C35" s="74"/>
      <c r="D35" s="74"/>
      <c r="E35" s="74"/>
      <c r="F35" s="74"/>
      <c r="G35" s="74"/>
    </row>
    <row r="36" spans="2:7" x14ac:dyDescent="0.35">
      <c r="B36" s="74"/>
      <c r="C36" s="74"/>
      <c r="D36" s="74"/>
      <c r="E36" s="74"/>
      <c r="F36" s="74"/>
      <c r="G36" s="74"/>
    </row>
    <row r="37" spans="2:7" x14ac:dyDescent="0.35">
      <c r="B37" s="74"/>
      <c r="C37" s="74"/>
      <c r="D37" s="74"/>
      <c r="E37" s="74"/>
      <c r="F37" s="74"/>
      <c r="G37" s="74"/>
    </row>
    <row r="38" spans="2:7" x14ac:dyDescent="0.35">
      <c r="B38" s="74"/>
      <c r="C38" s="74"/>
      <c r="D38" s="74"/>
      <c r="E38" s="74"/>
      <c r="F38" s="74"/>
      <c r="G38" s="74"/>
    </row>
    <row r="39" spans="2:7" x14ac:dyDescent="0.35">
      <c r="B39" s="74"/>
      <c r="C39" s="74"/>
      <c r="D39" s="74"/>
      <c r="E39" s="74"/>
      <c r="F39" s="74"/>
      <c r="G39" s="74"/>
    </row>
    <row r="40" spans="2:7" x14ac:dyDescent="0.35">
      <c r="B40" s="74"/>
      <c r="C40" s="74"/>
      <c r="D40" s="74"/>
      <c r="E40" s="74"/>
      <c r="F40" s="74"/>
      <c r="G40" s="74"/>
    </row>
    <row r="41" spans="2:7" x14ac:dyDescent="0.35">
      <c r="B41" s="74"/>
      <c r="C41" s="74"/>
      <c r="D41" s="74"/>
      <c r="E41" s="74"/>
      <c r="F41" s="74"/>
      <c r="G41" s="74"/>
    </row>
    <row r="42" spans="2:7" x14ac:dyDescent="0.35">
      <c r="B42" s="74"/>
      <c r="C42" s="74"/>
      <c r="D42" s="74"/>
      <c r="E42" s="74"/>
      <c r="F42" s="74"/>
      <c r="G42" s="74"/>
    </row>
    <row r="43" spans="2:7" x14ac:dyDescent="0.35">
      <c r="B43" s="74"/>
      <c r="C43" s="74"/>
      <c r="D43" s="74"/>
      <c r="E43" s="74"/>
      <c r="F43" s="74"/>
      <c r="G43" s="74"/>
    </row>
    <row r="44" spans="2:7" x14ac:dyDescent="0.35">
      <c r="B44" s="74"/>
      <c r="C44" s="74"/>
      <c r="D44" s="74"/>
      <c r="E44" s="74"/>
      <c r="F44" s="74"/>
      <c r="G44" s="74"/>
    </row>
    <row r="45" spans="2:7" x14ac:dyDescent="0.35">
      <c r="B45" s="74"/>
      <c r="C45" s="74"/>
      <c r="D45" s="74"/>
      <c r="E45" s="74"/>
      <c r="F45" s="74"/>
      <c r="G45" s="74"/>
    </row>
    <row r="46" spans="2:7" x14ac:dyDescent="0.35">
      <c r="B46" s="74"/>
      <c r="C46" s="74"/>
      <c r="D46" s="74"/>
      <c r="E46" s="74"/>
      <c r="F46" s="74"/>
      <c r="G46" s="74"/>
    </row>
    <row r="47" spans="2:7" x14ac:dyDescent="0.35">
      <c r="B47" s="74"/>
      <c r="C47" s="74"/>
      <c r="D47" s="74"/>
      <c r="E47" s="74"/>
      <c r="F47" s="74"/>
      <c r="G47" s="74"/>
    </row>
    <row r="48" spans="2:7" x14ac:dyDescent="0.35">
      <c r="B48" s="74"/>
      <c r="C48" s="74"/>
      <c r="D48" s="74"/>
      <c r="E48" s="74"/>
      <c r="F48" s="74"/>
      <c r="G48" s="74"/>
    </row>
    <row r="49" spans="2:7" x14ac:dyDescent="0.35">
      <c r="B49" s="74"/>
      <c r="C49" s="74"/>
      <c r="D49" s="74"/>
      <c r="E49" s="74"/>
      <c r="F49" s="74"/>
      <c r="G49" s="74"/>
    </row>
    <row r="50" spans="2:7" x14ac:dyDescent="0.35">
      <c r="B50" s="74"/>
      <c r="C50" s="74"/>
      <c r="D50" s="74"/>
      <c r="E50" s="74"/>
      <c r="F50" s="74"/>
      <c r="G50" s="74"/>
    </row>
    <row r="51" spans="2:7" x14ac:dyDescent="0.35">
      <c r="B51" s="74"/>
      <c r="C51" s="74"/>
      <c r="D51" s="74"/>
      <c r="E51" s="74"/>
      <c r="F51" s="74"/>
      <c r="G51" s="74"/>
    </row>
    <row r="52" spans="2:7" x14ac:dyDescent="0.35">
      <c r="B52" s="74"/>
      <c r="C52" s="74"/>
      <c r="D52" s="74"/>
      <c r="E52" s="74"/>
      <c r="F52" s="74"/>
      <c r="G52" s="74"/>
    </row>
    <row r="53" spans="2:7" x14ac:dyDescent="0.35">
      <c r="B53" s="74"/>
      <c r="C53" s="74"/>
      <c r="D53" s="74"/>
      <c r="E53" s="74"/>
      <c r="F53" s="74"/>
      <c r="G53" s="74"/>
    </row>
    <row r="54" spans="2:7" x14ac:dyDescent="0.35">
      <c r="B54" s="74"/>
      <c r="C54" s="74"/>
      <c r="D54" s="74"/>
      <c r="E54" s="74"/>
      <c r="F54" s="74"/>
      <c r="G54" s="74"/>
    </row>
    <row r="55" spans="2:7" x14ac:dyDescent="0.35">
      <c r="B55" s="74"/>
      <c r="C55" s="74"/>
      <c r="D55" s="74"/>
      <c r="E55" s="74"/>
      <c r="F55" s="74"/>
      <c r="G55" s="74"/>
    </row>
    <row r="56" spans="2:7" x14ac:dyDescent="0.35">
      <c r="B56" s="74"/>
      <c r="C56" s="74"/>
      <c r="D56" s="74"/>
      <c r="E56" s="74"/>
      <c r="F56" s="74"/>
      <c r="G56" s="74"/>
    </row>
    <row r="57" spans="2:7" x14ac:dyDescent="0.35">
      <c r="B57" s="74"/>
      <c r="C57" s="74"/>
      <c r="D57" s="74"/>
      <c r="E57" s="74"/>
      <c r="F57" s="74"/>
      <c r="G57" s="74"/>
    </row>
    <row r="58" spans="2:7" x14ac:dyDescent="0.35">
      <c r="B58" s="74"/>
      <c r="C58" s="74"/>
      <c r="D58" s="74"/>
      <c r="E58" s="74"/>
      <c r="F58" s="74"/>
      <c r="G58" s="74"/>
    </row>
    <row r="59" spans="2:7" x14ac:dyDescent="0.35">
      <c r="B59" s="74"/>
      <c r="C59" s="74"/>
      <c r="D59" s="74"/>
      <c r="E59" s="74"/>
      <c r="F59" s="74"/>
      <c r="G59" s="74"/>
    </row>
    <row r="60" spans="2:7" x14ac:dyDescent="0.35">
      <c r="B60" s="74"/>
      <c r="C60" s="74"/>
      <c r="D60" s="74"/>
      <c r="E60" s="74"/>
      <c r="F60" s="74"/>
      <c r="G60" s="74"/>
    </row>
    <row r="61" spans="2:7" x14ac:dyDescent="0.35">
      <c r="B61" s="74"/>
      <c r="C61" s="74"/>
      <c r="D61" s="74"/>
      <c r="E61" s="74"/>
      <c r="F61" s="74"/>
      <c r="G61" s="74"/>
    </row>
    <row r="62" spans="2:7" x14ac:dyDescent="0.35">
      <c r="B62" s="74"/>
      <c r="C62" s="74"/>
      <c r="D62" s="74"/>
      <c r="E62" s="74"/>
      <c r="F62" s="74"/>
      <c r="G62" s="74"/>
    </row>
    <row r="63" spans="2:7" x14ac:dyDescent="0.35">
      <c r="B63" s="74"/>
      <c r="C63" s="74"/>
      <c r="D63" s="74"/>
      <c r="E63" s="74"/>
      <c r="F63" s="74"/>
      <c r="G63" s="74"/>
    </row>
    <row r="64" spans="2:7" x14ac:dyDescent="0.35">
      <c r="B64" s="74"/>
      <c r="C64" s="74"/>
      <c r="D64" s="74"/>
      <c r="E64" s="74"/>
      <c r="F64" s="74"/>
      <c r="G64" s="74"/>
    </row>
    <row r="65" spans="2:7" x14ac:dyDescent="0.35">
      <c r="B65" s="74"/>
      <c r="C65" s="74"/>
      <c r="D65" s="74"/>
      <c r="E65" s="74"/>
      <c r="F65" s="74"/>
      <c r="G65" s="74"/>
    </row>
    <row r="66" spans="2:7" x14ac:dyDescent="0.35">
      <c r="B66" s="74"/>
      <c r="C66" s="74"/>
      <c r="D66" s="74"/>
      <c r="E66" s="74"/>
      <c r="F66" s="74"/>
      <c r="G66" s="74"/>
    </row>
    <row r="67" spans="2:7" x14ac:dyDescent="0.35">
      <c r="B67" s="74"/>
      <c r="C67" s="74"/>
      <c r="D67" s="74"/>
      <c r="E67" s="74"/>
      <c r="F67" s="74"/>
      <c r="G67" s="74"/>
    </row>
    <row r="68" spans="2:7" x14ac:dyDescent="0.35">
      <c r="B68" s="74"/>
      <c r="C68" s="74"/>
      <c r="D68" s="74"/>
      <c r="E68" s="74"/>
      <c r="F68" s="74"/>
      <c r="G68" s="74"/>
    </row>
    <row r="69" spans="2:7" x14ac:dyDescent="0.35">
      <c r="B69" s="74"/>
      <c r="C69" s="74"/>
      <c r="D69" s="74"/>
      <c r="E69" s="74"/>
      <c r="F69" s="74"/>
      <c r="G69" s="74"/>
    </row>
    <row r="70" spans="2:7" x14ac:dyDescent="0.35">
      <c r="B70" s="74"/>
      <c r="C70" s="74"/>
      <c r="D70" s="74"/>
      <c r="E70" s="74"/>
      <c r="F70" s="74"/>
      <c r="G70" s="74"/>
    </row>
    <row r="71" spans="2:7" x14ac:dyDescent="0.35">
      <c r="B71" s="74"/>
      <c r="C71" s="74"/>
      <c r="D71" s="74"/>
      <c r="E71" s="74"/>
      <c r="F71" s="74"/>
      <c r="G71" s="74"/>
    </row>
    <row r="72" spans="2:7" x14ac:dyDescent="0.35">
      <c r="B72" s="74"/>
      <c r="C72" s="74"/>
      <c r="D72" s="74"/>
      <c r="E72" s="74"/>
      <c r="F72" s="74"/>
      <c r="G72" s="74"/>
    </row>
    <row r="73" spans="2:7" x14ac:dyDescent="0.35">
      <c r="B73" s="74"/>
      <c r="C73" s="74"/>
      <c r="D73" s="74"/>
      <c r="E73" s="74"/>
      <c r="F73" s="74"/>
      <c r="G73" s="74"/>
    </row>
    <row r="74" spans="2:7" x14ac:dyDescent="0.35">
      <c r="B74" s="74"/>
      <c r="C74" s="74"/>
      <c r="D74" s="74"/>
      <c r="E74" s="74"/>
      <c r="F74" s="74"/>
      <c r="G74" s="74"/>
    </row>
    <row r="75" spans="2:7" x14ac:dyDescent="0.35">
      <c r="B75" s="74"/>
      <c r="C75" s="74"/>
      <c r="D75" s="74"/>
      <c r="E75" s="74"/>
      <c r="F75" s="74"/>
      <c r="G75" s="74"/>
    </row>
    <row r="76" spans="2:7" x14ac:dyDescent="0.35">
      <c r="B76" s="74"/>
      <c r="C76" s="74"/>
      <c r="D76" s="74"/>
      <c r="E76" s="74"/>
      <c r="F76" s="74"/>
      <c r="G76" s="74"/>
    </row>
    <row r="77" spans="2:7" x14ac:dyDescent="0.35">
      <c r="B77" s="74"/>
      <c r="C77" s="74"/>
      <c r="D77" s="74"/>
      <c r="E77" s="74"/>
      <c r="F77" s="74"/>
      <c r="G77" s="74"/>
    </row>
    <row r="78" spans="2:7" x14ac:dyDescent="0.35">
      <c r="B78" s="74"/>
      <c r="C78" s="74"/>
      <c r="D78" s="74"/>
      <c r="E78" s="74"/>
      <c r="F78" s="74"/>
      <c r="G78" s="74"/>
    </row>
    <row r="79" spans="2:7" x14ac:dyDescent="0.35">
      <c r="B79" s="74"/>
      <c r="C79" s="74"/>
      <c r="D79" s="74"/>
      <c r="E79" s="74"/>
      <c r="F79" s="74"/>
      <c r="G79" s="74"/>
    </row>
    <row r="80" spans="2:7" x14ac:dyDescent="0.35">
      <c r="B80" s="74"/>
      <c r="C80" s="74"/>
      <c r="D80" s="74"/>
      <c r="E80" s="74"/>
      <c r="F80" s="74"/>
      <c r="G80" s="74"/>
    </row>
    <row r="81" spans="2:7" x14ac:dyDescent="0.35">
      <c r="B81" s="74"/>
      <c r="C81" s="74"/>
      <c r="D81" s="74"/>
      <c r="E81" s="74"/>
      <c r="F81" s="74"/>
      <c r="G81" s="74"/>
    </row>
    <row r="82" spans="2:7" x14ac:dyDescent="0.35">
      <c r="B82" s="74"/>
      <c r="C82" s="74"/>
      <c r="D82" s="74"/>
      <c r="E82" s="74"/>
      <c r="F82" s="74"/>
      <c r="G82" s="74"/>
    </row>
    <row r="83" spans="2:7" x14ac:dyDescent="0.35">
      <c r="B83" s="74"/>
      <c r="C83" s="74"/>
      <c r="D83" s="74"/>
      <c r="E83" s="74"/>
      <c r="F83" s="74"/>
      <c r="G83" s="74"/>
    </row>
    <row r="84" spans="2:7" x14ac:dyDescent="0.35">
      <c r="B84" s="74"/>
      <c r="C84" s="74"/>
      <c r="D84" s="74"/>
      <c r="E84" s="74"/>
      <c r="F84" s="74"/>
      <c r="G84" s="74"/>
    </row>
    <row r="85" spans="2:7" x14ac:dyDescent="0.35">
      <c r="B85" s="74"/>
      <c r="C85" s="74"/>
      <c r="D85" s="74"/>
      <c r="E85" s="74"/>
      <c r="F85" s="74"/>
      <c r="G85" s="74"/>
    </row>
    <row r="86" spans="2:7" x14ac:dyDescent="0.35">
      <c r="B86" s="74"/>
      <c r="C86" s="74"/>
      <c r="D86" s="74"/>
      <c r="E86" s="74"/>
      <c r="F86" s="74"/>
      <c r="G86" s="74"/>
    </row>
    <row r="87" spans="2:7" x14ac:dyDescent="0.35">
      <c r="B87" s="74"/>
      <c r="C87" s="74"/>
      <c r="D87" s="74"/>
      <c r="E87" s="74"/>
      <c r="F87" s="74"/>
      <c r="G87" s="74"/>
    </row>
    <row r="88" spans="2:7" x14ac:dyDescent="0.35">
      <c r="B88" s="74"/>
      <c r="C88" s="74"/>
      <c r="D88" s="74"/>
      <c r="E88" s="74"/>
      <c r="F88" s="74"/>
      <c r="G88" s="74"/>
    </row>
    <row r="89" spans="2:7" x14ac:dyDescent="0.35">
      <c r="B89" s="74"/>
      <c r="C89" s="74"/>
      <c r="D89" s="74"/>
      <c r="E89" s="74"/>
      <c r="F89" s="74"/>
      <c r="G89" s="74"/>
    </row>
    <row r="90" spans="2:7" x14ac:dyDescent="0.35">
      <c r="B90" s="74"/>
      <c r="C90" s="74"/>
      <c r="D90" s="74"/>
      <c r="E90" s="74"/>
      <c r="F90" s="74"/>
      <c r="G90" s="74"/>
    </row>
    <row r="91" spans="2:7" x14ac:dyDescent="0.35">
      <c r="B91" s="74"/>
      <c r="C91" s="74"/>
      <c r="D91" s="74"/>
      <c r="E91" s="74"/>
      <c r="F91" s="74"/>
      <c r="G91" s="74"/>
    </row>
    <row r="92" spans="2:7" x14ac:dyDescent="0.35">
      <c r="B92" s="74"/>
      <c r="C92" s="74"/>
      <c r="D92" s="74"/>
      <c r="E92" s="74"/>
      <c r="F92" s="74"/>
      <c r="G92" s="74"/>
    </row>
    <row r="93" spans="2:7" x14ac:dyDescent="0.35">
      <c r="B93" s="74"/>
      <c r="C93" s="74"/>
      <c r="D93" s="74"/>
      <c r="E93" s="74"/>
      <c r="F93" s="74"/>
      <c r="G93" s="74"/>
    </row>
    <row r="94" spans="2:7" x14ac:dyDescent="0.35">
      <c r="B94" s="74"/>
      <c r="C94" s="74"/>
      <c r="D94" s="74"/>
      <c r="E94" s="74"/>
      <c r="F94" s="74"/>
      <c r="G94" s="74"/>
    </row>
    <row r="95" spans="2:7" x14ac:dyDescent="0.35">
      <c r="B95" s="74"/>
      <c r="C95" s="74"/>
      <c r="D95" s="74"/>
      <c r="E95" s="74"/>
      <c r="F95" s="74"/>
      <c r="G95" s="74"/>
    </row>
    <row r="96" spans="2:7" x14ac:dyDescent="0.35">
      <c r="B96" s="74"/>
      <c r="C96" s="74"/>
      <c r="D96" s="74"/>
      <c r="E96" s="74"/>
      <c r="F96" s="74"/>
      <c r="G96" s="74"/>
    </row>
    <row r="97" spans="2:7" x14ac:dyDescent="0.35">
      <c r="B97" s="74"/>
      <c r="C97" s="74"/>
      <c r="D97" s="74"/>
      <c r="E97" s="74"/>
      <c r="F97" s="74"/>
      <c r="G97" s="74"/>
    </row>
    <row r="98" spans="2:7" x14ac:dyDescent="0.35">
      <c r="B98" s="74"/>
      <c r="C98" s="74"/>
      <c r="D98" s="74"/>
      <c r="E98" s="74"/>
      <c r="F98" s="74"/>
      <c r="G98" s="74"/>
    </row>
    <row r="99" spans="2:7" x14ac:dyDescent="0.35">
      <c r="B99" s="74"/>
      <c r="C99" s="74"/>
      <c r="D99" s="74"/>
      <c r="E99" s="74"/>
      <c r="F99" s="74"/>
      <c r="G99" s="74"/>
    </row>
  </sheetData>
  <sheetProtection password="D1A7" sheet="1" objects="1" scenarios="1"/>
  <mergeCells count="13">
    <mergeCell ref="F6:G6"/>
    <mergeCell ref="A27:G27"/>
    <mergeCell ref="A28:G28"/>
    <mergeCell ref="F1:G1"/>
    <mergeCell ref="B21:E21"/>
    <mergeCell ref="B22:E22"/>
    <mergeCell ref="A25:G25"/>
    <mergeCell ref="A3:B3"/>
    <mergeCell ref="C3:E3"/>
    <mergeCell ref="A19:E19"/>
    <mergeCell ref="A5:E5"/>
    <mergeCell ref="F5:G5"/>
    <mergeCell ref="A6:E6"/>
  </mergeCells>
  <phoneticPr fontId="13" type="noConversion"/>
  <conditionalFormatting sqref="C8:E18">
    <cfRule type="cellIs" dxfId="1" priority="2" operator="lessThan">
      <formula>0</formula>
    </cfRule>
  </conditionalFormatting>
  <dataValidations count="1">
    <dataValidation type="list" allowBlank="1" showInputMessage="1" showErrorMessage="1" sqref="F5:G5" xr:uid="{DD94B280-59CD-46FF-BD7A-F3E10C843977}">
      <formula1>$B$29:$B$32</formula1>
    </dataValidation>
  </dataValidations>
  <pageMargins left="0.7" right="0.7" top="0.75" bottom="0.75" header="0.3" footer="0.3"/>
  <pageSetup paperSize="9" scale="55" fitToHeight="0"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FC2A9-DE8D-44D6-B6C5-D5983AF92F34}">
  <dimension ref="A1:L56"/>
  <sheetViews>
    <sheetView tabSelected="1" topLeftCell="A31" zoomScale="70" zoomScaleNormal="70" workbookViewId="0">
      <selection activeCell="B49" sqref="B49"/>
    </sheetView>
  </sheetViews>
  <sheetFormatPr defaultRowHeight="14.5" x14ac:dyDescent="0.35"/>
  <cols>
    <col min="1" max="1" width="81.36328125" style="22" customWidth="1"/>
    <col min="2" max="2" width="29.90625" style="22" customWidth="1"/>
    <col min="3" max="3" width="16" style="22" customWidth="1"/>
    <col min="4" max="4" width="10.1796875" style="22" hidden="1" customWidth="1"/>
    <col min="5" max="5" width="8.7265625" style="22"/>
    <col min="6" max="8" width="10.81640625" style="22" bestFit="1" customWidth="1"/>
    <col min="9" max="16384" width="8.7265625" style="22"/>
  </cols>
  <sheetData>
    <row r="1" spans="1:12" x14ac:dyDescent="0.35">
      <c r="B1" s="22" t="s">
        <v>87</v>
      </c>
    </row>
    <row r="3" spans="1:12" ht="21" customHeight="1" x14ac:dyDescent="0.35">
      <c r="A3" s="105" t="s">
        <v>94</v>
      </c>
      <c r="B3" s="106"/>
    </row>
    <row r="4" spans="1:12" x14ac:dyDescent="0.35">
      <c r="A4" s="107"/>
      <c r="B4" s="107"/>
    </row>
    <row r="5" spans="1:12" ht="28" customHeight="1" x14ac:dyDescent="0.35">
      <c r="A5" s="104" t="s">
        <v>28</v>
      </c>
      <c r="B5" s="104"/>
    </row>
    <row r="7" spans="1:12" x14ac:dyDescent="0.35">
      <c r="A7" s="23" t="s">
        <v>19</v>
      </c>
      <c r="B7" s="38"/>
    </row>
    <row r="8" spans="1:12" ht="15" thickBot="1" x14ac:dyDescent="0.4"/>
    <row r="9" spans="1:12" ht="15.5" thickTop="1" thickBot="1" x14ac:dyDescent="0.4">
      <c r="A9" s="103" t="s">
        <v>27</v>
      </c>
      <c r="B9" s="103"/>
    </row>
    <row r="10" spans="1:12" ht="15" thickTop="1" x14ac:dyDescent="0.35">
      <c r="A10" s="23" t="s">
        <v>17</v>
      </c>
      <c r="B10" s="3"/>
    </row>
    <row r="11" spans="1:12" x14ac:dyDescent="0.35">
      <c r="A11" s="23" t="s">
        <v>18</v>
      </c>
      <c r="B11" s="3"/>
    </row>
    <row r="12" spans="1:12" x14ac:dyDescent="0.35">
      <c r="A12" s="49" t="s">
        <v>74</v>
      </c>
      <c r="B12" s="59"/>
    </row>
    <row r="13" spans="1:12" ht="18" customHeight="1" x14ac:dyDescent="0.35">
      <c r="A13" s="49" t="s">
        <v>83</v>
      </c>
      <c r="B13" s="60"/>
      <c r="C13" s="24"/>
      <c r="D13" s="25"/>
      <c r="E13" s="24"/>
      <c r="F13" s="26"/>
      <c r="G13" s="26"/>
      <c r="H13" s="24"/>
      <c r="I13" s="24"/>
      <c r="J13" s="24"/>
      <c r="K13" s="24"/>
      <c r="L13" s="24"/>
    </row>
    <row r="14" spans="1:12" ht="15" thickBot="1" x14ac:dyDescent="0.4">
      <c r="A14" s="55"/>
      <c r="B14" s="55"/>
    </row>
    <row r="15" spans="1:12" ht="15.5" thickTop="1" thickBot="1" x14ac:dyDescent="0.4">
      <c r="A15" s="102" t="s">
        <v>22</v>
      </c>
      <c r="B15" s="102"/>
    </row>
    <row r="16" spans="1:12" ht="44" thickTop="1" x14ac:dyDescent="0.35">
      <c r="A16" s="61" t="s">
        <v>78</v>
      </c>
      <c r="B16" s="62"/>
    </row>
    <row r="17" spans="1:12" ht="17" customHeight="1" x14ac:dyDescent="0.35">
      <c r="A17" s="49" t="s">
        <v>58</v>
      </c>
      <c r="B17" s="62"/>
      <c r="F17" s="48"/>
    </row>
    <row r="18" spans="1:12" ht="29" x14ac:dyDescent="0.35">
      <c r="A18" s="49" t="s">
        <v>65</v>
      </c>
      <c r="B18" s="63" t="e">
        <f>IF(B12&gt;43830,"NEVERTINAMA",IF((B16-B17)/B16&gt;=0.3,"TAIP","NE"))</f>
        <v>#DIV/0!</v>
      </c>
      <c r="C18" s="24"/>
      <c r="D18" s="24"/>
      <c r="E18" s="24"/>
      <c r="F18" s="24"/>
      <c r="G18" s="24"/>
      <c r="H18" s="24"/>
      <c r="I18" s="24"/>
      <c r="J18" s="24"/>
      <c r="K18" s="24"/>
      <c r="L18" s="24"/>
    </row>
    <row r="19" spans="1:12" x14ac:dyDescent="0.35">
      <c r="A19" s="64" t="s">
        <v>24</v>
      </c>
      <c r="B19" s="65"/>
    </row>
    <row r="20" spans="1:12" x14ac:dyDescent="0.35">
      <c r="A20" s="64" t="s">
        <v>23</v>
      </c>
      <c r="B20" s="65"/>
    </row>
    <row r="21" spans="1:12" ht="29" x14ac:dyDescent="0.35">
      <c r="A21" s="49" t="s">
        <v>89</v>
      </c>
      <c r="B21" s="63" t="str">
        <f>IF(B19=0,"TAIP",IF((B19-B20)/B19&lt;=0.5,"TAIP","NE"))</f>
        <v>TAIP</v>
      </c>
      <c r="C21" s="24"/>
      <c r="D21" s="24"/>
      <c r="E21" s="24"/>
      <c r="F21" s="24"/>
      <c r="G21" s="24"/>
      <c r="H21" s="24"/>
      <c r="I21" s="24"/>
      <c r="J21" s="24"/>
      <c r="K21" s="24"/>
      <c r="L21" s="24"/>
    </row>
    <row r="22" spans="1:12" ht="29" customHeight="1" x14ac:dyDescent="0.35">
      <c r="A22" s="49" t="s">
        <v>84</v>
      </c>
      <c r="B22" s="66"/>
      <c r="C22" s="24"/>
      <c r="D22" s="55" t="s">
        <v>4</v>
      </c>
      <c r="E22" s="24"/>
      <c r="F22" s="24"/>
      <c r="G22" s="24"/>
      <c r="H22" s="24"/>
      <c r="I22" s="24"/>
      <c r="J22" s="24"/>
      <c r="K22" s="24"/>
      <c r="L22" s="24"/>
    </row>
    <row r="23" spans="1:12" x14ac:dyDescent="0.35">
      <c r="A23" s="23" t="s">
        <v>25</v>
      </c>
      <c r="B23" s="1"/>
      <c r="D23" s="55" t="s">
        <v>5</v>
      </c>
    </row>
    <row r="24" spans="1:12" x14ac:dyDescent="0.35">
      <c r="A24" s="23" t="s">
        <v>57</v>
      </c>
      <c r="B24" s="1"/>
    </row>
    <row r="25" spans="1:12" x14ac:dyDescent="0.35">
      <c r="A25" s="23" t="s">
        <v>14</v>
      </c>
      <c r="B25" s="1"/>
      <c r="C25" s="24"/>
      <c r="D25" s="24"/>
      <c r="E25" s="24"/>
      <c r="F25" s="24"/>
      <c r="G25" s="24"/>
      <c r="H25" s="24"/>
      <c r="I25" s="24"/>
      <c r="J25" s="24"/>
      <c r="K25" s="24"/>
      <c r="L25" s="24"/>
    </row>
    <row r="26" spans="1:12" x14ac:dyDescent="0.35">
      <c r="A26" s="23" t="s">
        <v>15</v>
      </c>
      <c r="B26" s="1"/>
      <c r="C26" s="24"/>
      <c r="D26" s="24"/>
      <c r="E26" s="24"/>
      <c r="F26" s="24"/>
      <c r="G26" s="24"/>
      <c r="H26" s="24"/>
      <c r="I26" s="24"/>
      <c r="J26" s="24"/>
      <c r="K26" s="24"/>
      <c r="L26" s="24"/>
    </row>
    <row r="27" spans="1:12" ht="30.5" customHeight="1" x14ac:dyDescent="0.35">
      <c r="A27" s="27" t="s">
        <v>13</v>
      </c>
      <c r="B27" s="1"/>
      <c r="C27" s="24"/>
      <c r="D27" s="24"/>
      <c r="E27" s="24"/>
      <c r="F27" s="24"/>
      <c r="G27" s="24"/>
      <c r="H27" s="24"/>
      <c r="I27" s="24"/>
      <c r="J27" s="24"/>
      <c r="K27" s="24"/>
      <c r="L27" s="24"/>
    </row>
    <row r="28" spans="1:12" ht="73" customHeight="1" x14ac:dyDescent="0.35">
      <c r="A28" s="47" t="s">
        <v>26</v>
      </c>
      <c r="B28" s="1"/>
      <c r="C28" s="24"/>
      <c r="D28" s="24"/>
      <c r="E28" s="24"/>
      <c r="F28" s="24"/>
      <c r="G28" s="24"/>
      <c r="H28" s="25"/>
      <c r="I28" s="24"/>
      <c r="J28" s="24"/>
      <c r="K28" s="24"/>
      <c r="L28" s="24"/>
    </row>
    <row r="29" spans="1:12" ht="62" customHeight="1" x14ac:dyDescent="0.35">
      <c r="A29" s="27" t="s">
        <v>60</v>
      </c>
      <c r="B29" s="1"/>
      <c r="C29" s="24"/>
      <c r="D29" s="24"/>
      <c r="E29" s="24"/>
      <c r="F29" s="24"/>
      <c r="G29" s="24"/>
      <c r="H29" s="25"/>
      <c r="I29" s="24"/>
      <c r="J29" s="24"/>
      <c r="K29" s="24"/>
      <c r="L29" s="24"/>
    </row>
    <row r="30" spans="1:12" ht="45.5" customHeight="1" x14ac:dyDescent="0.35">
      <c r="A30" s="27" t="s">
        <v>61</v>
      </c>
      <c r="B30" s="1"/>
      <c r="C30" s="24"/>
      <c r="D30" s="24"/>
      <c r="E30" s="24"/>
      <c r="F30" s="24"/>
      <c r="G30" s="24"/>
      <c r="H30" s="25"/>
      <c r="I30" s="24"/>
      <c r="J30" s="24"/>
      <c r="K30" s="24"/>
      <c r="L30" s="24"/>
    </row>
    <row r="31" spans="1:12" ht="15" thickBot="1" x14ac:dyDescent="0.4">
      <c r="C31" s="24"/>
      <c r="D31" s="24"/>
      <c r="E31" s="24"/>
      <c r="F31" s="24"/>
      <c r="G31" s="24"/>
      <c r="H31" s="24"/>
      <c r="I31" s="24"/>
      <c r="J31" s="24"/>
      <c r="K31" s="24"/>
      <c r="L31" s="24"/>
    </row>
    <row r="32" spans="1:12" ht="15.5" thickTop="1" thickBot="1" x14ac:dyDescent="0.4">
      <c r="A32" s="28" t="s">
        <v>51</v>
      </c>
      <c r="B32" s="29" t="str">
        <f>IF(AND(B33="NE",B34="TAIP",B35="TAIP",B36="TAIP"),"NE","TAIP")</f>
        <v>TAIP</v>
      </c>
      <c r="C32" s="24"/>
      <c r="D32" s="24"/>
      <c r="E32" s="24"/>
      <c r="F32" s="24"/>
      <c r="G32" s="24"/>
      <c r="H32" s="24"/>
      <c r="I32" s="24"/>
      <c r="J32" s="24"/>
      <c r="K32" s="24"/>
      <c r="L32" s="24"/>
    </row>
    <row r="33" spans="1:12" ht="15" thickTop="1" x14ac:dyDescent="0.35">
      <c r="A33" s="23" t="s">
        <v>52</v>
      </c>
      <c r="B33" s="30" t="str">
        <f>IF(MIN(B12,B13)&gt;=42736,"NE",IF(AND('Ar patiria sunkumu'!F21="Ne",'Ar patiria sunkumu'!F22="Ne"),"NE","TAIP"))</f>
        <v>NE</v>
      </c>
      <c r="C33" s="24"/>
      <c r="D33" s="24"/>
      <c r="E33" s="24"/>
      <c r="F33" s="24"/>
      <c r="G33" s="24"/>
      <c r="H33" s="24"/>
      <c r="I33" s="24"/>
      <c r="J33" s="24"/>
      <c r="K33" s="24"/>
      <c r="L33" s="24"/>
    </row>
    <row r="34" spans="1:12" ht="58" x14ac:dyDescent="0.35">
      <c r="A34" s="27" t="s">
        <v>56</v>
      </c>
      <c r="B34" s="1"/>
      <c r="C34" s="24"/>
      <c r="D34" s="24"/>
      <c r="E34" s="24"/>
      <c r="F34" s="24"/>
      <c r="G34" s="24"/>
      <c r="H34" s="24"/>
      <c r="I34" s="24"/>
      <c r="J34" s="24"/>
      <c r="K34" s="24"/>
      <c r="L34" s="24"/>
    </row>
    <row r="35" spans="1:12" ht="29" x14ac:dyDescent="0.35">
      <c r="A35" s="27" t="s">
        <v>54</v>
      </c>
      <c r="B35" s="1"/>
      <c r="C35" s="24"/>
      <c r="D35" s="24"/>
      <c r="E35" s="24"/>
      <c r="F35" s="24"/>
      <c r="G35" s="24"/>
      <c r="H35" s="24"/>
      <c r="I35" s="24"/>
      <c r="J35" s="24"/>
      <c r="K35" s="24"/>
      <c r="L35" s="24"/>
    </row>
    <row r="36" spans="1:12" x14ac:dyDescent="0.35">
      <c r="A36" s="27" t="s">
        <v>53</v>
      </c>
      <c r="B36" s="1"/>
      <c r="C36" s="31"/>
    </row>
    <row r="37" spans="1:12" ht="5.15" customHeight="1" x14ac:dyDescent="0.35">
      <c r="A37" s="32"/>
      <c r="B37" s="33"/>
      <c r="C37" s="24"/>
      <c r="D37" s="24"/>
      <c r="E37" s="24"/>
      <c r="F37" s="24"/>
      <c r="G37" s="24"/>
      <c r="H37" s="24"/>
      <c r="I37" s="24"/>
      <c r="J37" s="24"/>
      <c r="K37" s="24"/>
      <c r="L37" s="24"/>
    </row>
    <row r="38" spans="1:12" ht="15" thickBot="1" x14ac:dyDescent="0.4">
      <c r="A38" s="34"/>
      <c r="B38" s="35"/>
      <c r="C38" s="24"/>
      <c r="D38" s="24"/>
      <c r="E38" s="24"/>
      <c r="F38" s="24"/>
      <c r="G38" s="24"/>
      <c r="H38" s="24"/>
      <c r="I38" s="24"/>
      <c r="J38" s="24"/>
      <c r="K38" s="24"/>
      <c r="L38" s="24"/>
    </row>
    <row r="39" spans="1:12" ht="16" thickBot="1" x14ac:dyDescent="0.4">
      <c r="A39" s="36" t="s">
        <v>55</v>
      </c>
      <c r="B39" s="37" t="e">
        <f>IF(AND(OR(B18="TAIP",B18="NEVERTINAMA"),B21="TAIP",B22="TAIP",B23="TAIP",B24="TAIP",OR(B25="NE",AND(B25="TAIP",B26="TAIP")),B27="TAIP",B28="TAIP",B30="TAIP",B32="NE"),"TAIP","NE")</f>
        <v>#DIV/0!</v>
      </c>
      <c r="C39" s="24"/>
      <c r="D39" s="24"/>
      <c r="E39" s="24"/>
      <c r="F39" s="24"/>
      <c r="G39" s="24"/>
      <c r="H39" s="24"/>
      <c r="I39" s="24"/>
      <c r="J39" s="24"/>
      <c r="K39" s="24"/>
      <c r="L39" s="24"/>
    </row>
    <row r="40" spans="1:12" ht="15" thickBot="1" x14ac:dyDescent="0.4">
      <c r="A40" s="34"/>
      <c r="B40" s="35"/>
      <c r="C40" s="24"/>
      <c r="D40" s="24"/>
      <c r="E40" s="24"/>
      <c r="F40" s="24"/>
      <c r="G40" s="24"/>
      <c r="H40" s="24"/>
      <c r="I40" s="24"/>
      <c r="J40" s="24"/>
      <c r="K40" s="24"/>
      <c r="L40" s="24"/>
    </row>
    <row r="41" spans="1:12" ht="30" customHeight="1" thickTop="1" thickBot="1" x14ac:dyDescent="0.4">
      <c r="A41" s="108" t="s">
        <v>90</v>
      </c>
      <c r="B41" s="102"/>
      <c r="C41" s="24"/>
      <c r="D41" s="24"/>
      <c r="E41" s="24"/>
      <c r="F41" s="24"/>
      <c r="G41" s="24"/>
      <c r="H41" s="24"/>
      <c r="I41" s="24"/>
      <c r="J41" s="24"/>
      <c r="K41" s="24"/>
      <c r="L41" s="24"/>
    </row>
    <row r="42" spans="1:12" ht="15" thickTop="1" x14ac:dyDescent="0.35">
      <c r="A42" s="55"/>
      <c r="B42" s="55"/>
      <c r="C42" s="24"/>
      <c r="D42" s="24"/>
      <c r="E42" s="24"/>
      <c r="F42" s="24"/>
      <c r="G42" s="24"/>
      <c r="H42" s="24"/>
      <c r="I42" s="24"/>
      <c r="J42" s="24"/>
      <c r="K42" s="24"/>
      <c r="L42" s="24"/>
    </row>
    <row r="43" spans="1:12" x14ac:dyDescent="0.35">
      <c r="A43" s="64" t="s">
        <v>91</v>
      </c>
      <c r="B43" s="56"/>
      <c r="C43" s="24"/>
      <c r="D43" s="24"/>
      <c r="E43" s="24"/>
      <c r="F43" s="24"/>
      <c r="G43" s="24"/>
      <c r="H43" s="24"/>
      <c r="I43" s="24"/>
      <c r="J43" s="24"/>
      <c r="K43" s="24"/>
      <c r="L43" s="24"/>
    </row>
    <row r="44" spans="1:12" ht="28" customHeight="1" x14ac:dyDescent="0.35">
      <c r="A44" s="49" t="s">
        <v>92</v>
      </c>
      <c r="B44" s="56"/>
      <c r="C44" s="24"/>
      <c r="D44" s="24"/>
      <c r="E44" s="24"/>
      <c r="F44" s="24"/>
      <c r="G44" s="24"/>
      <c r="H44" s="24"/>
      <c r="I44" s="24"/>
      <c r="J44" s="24"/>
      <c r="K44" s="24"/>
      <c r="L44" s="24"/>
    </row>
    <row r="45" spans="1:12" x14ac:dyDescent="0.35">
      <c r="A45" s="49" t="s">
        <v>93</v>
      </c>
      <c r="B45" s="56"/>
      <c r="C45" s="24" t="str">
        <f>IF(B45*12&gt;B43,"12 mėnesių veiklos sąnaudos viršija metinę apyvartą. Pasitikrinkite, ar tikrai įvedėte MĖNESINES VEIKLOS SĄNAUDAS","")</f>
        <v/>
      </c>
      <c r="D45" s="24"/>
      <c r="E45" s="24"/>
      <c r="F45" s="24"/>
      <c r="G45" s="24"/>
      <c r="H45" s="24"/>
      <c r="I45" s="24"/>
      <c r="J45" s="24"/>
      <c r="K45" s="24"/>
      <c r="L45" s="24"/>
    </row>
    <row r="46" spans="1:12" x14ac:dyDescent="0.35">
      <c r="A46" s="49" t="s">
        <v>70</v>
      </c>
      <c r="B46" s="56"/>
      <c r="C46" s="24"/>
      <c r="D46" s="24"/>
      <c r="E46" s="24"/>
      <c r="F46" s="24"/>
      <c r="G46" s="24"/>
      <c r="H46" s="24"/>
      <c r="I46" s="24"/>
      <c r="J46" s="24"/>
      <c r="K46" s="24"/>
      <c r="L46" s="24"/>
    </row>
    <row r="47" spans="1:12" ht="43.5" x14ac:dyDescent="0.35">
      <c r="A47" s="71" t="s">
        <v>100</v>
      </c>
      <c r="B47" s="56"/>
      <c r="C47" s="24"/>
      <c r="D47" s="24"/>
      <c r="E47" s="24"/>
      <c r="F47" s="24"/>
      <c r="G47" s="24"/>
      <c r="H47" s="24"/>
      <c r="I47" s="24"/>
      <c r="J47" s="24"/>
      <c r="K47" s="24"/>
      <c r="L47" s="24"/>
    </row>
    <row r="48" spans="1:12" ht="15" thickBot="1" x14ac:dyDescent="0.4">
      <c r="A48" s="67"/>
      <c r="B48" s="68"/>
    </row>
    <row r="49" spans="1:7" ht="16" thickBot="1" x14ac:dyDescent="0.4">
      <c r="A49" s="69" t="s">
        <v>3</v>
      </c>
      <c r="B49" s="70" t="e">
        <f>MAX(IF(B39="TAIP",MIN(B45*2+B46,MAX(B44*2,B43*0.25)-B47,100000),0),0)</f>
        <v>#DIV/0!</v>
      </c>
      <c r="D49" s="24"/>
      <c r="E49" s="24"/>
    </row>
    <row r="50" spans="1:7" ht="15" thickBot="1" x14ac:dyDescent="0.4">
      <c r="A50" s="55"/>
      <c r="B50" s="55"/>
    </row>
    <row r="51" spans="1:7" ht="30" customHeight="1" thickTop="1" thickBot="1" x14ac:dyDescent="0.4">
      <c r="A51" s="101" t="e">
        <f>IF(B49=100000,"Pasiekta maksimali paskola, kurią galima išduoti greituoju vertinimu. Norint išduoti didesnę paskolą, reikia pereiti prie detalioji vertinimo.","Jeigu netenkina greituoju vertinimu apskaičiuota paskolos suma, galite pereiti prie detaliojo vertinimo.")</f>
        <v>#DIV/0!</v>
      </c>
      <c r="B51" s="101"/>
    </row>
    <row r="52" spans="1:7" ht="15" thickTop="1" x14ac:dyDescent="0.35"/>
    <row r="54" spans="1:7" x14ac:dyDescent="0.35">
      <c r="A54" s="24"/>
      <c r="B54" s="24"/>
      <c r="C54" s="24"/>
      <c r="D54" s="24"/>
      <c r="E54" s="24"/>
      <c r="F54" s="24"/>
      <c r="G54" s="24"/>
    </row>
    <row r="55" spans="1:7" x14ac:dyDescent="0.35">
      <c r="A55" s="24"/>
      <c r="B55" s="24"/>
      <c r="C55" s="24"/>
      <c r="D55" s="24"/>
      <c r="E55" s="24"/>
      <c r="F55" s="24"/>
      <c r="G55" s="24"/>
    </row>
    <row r="56" spans="1:7" x14ac:dyDescent="0.35">
      <c r="A56" s="24"/>
      <c r="B56" s="24"/>
      <c r="C56" s="24"/>
      <c r="D56" s="24"/>
      <c r="E56" s="24"/>
      <c r="F56" s="24"/>
      <c r="G56" s="24"/>
    </row>
  </sheetData>
  <sheetProtection password="D1A7" sheet="1" objects="1" scenarios="1"/>
  <mergeCells count="7">
    <mergeCell ref="A51:B51"/>
    <mergeCell ref="A15:B15"/>
    <mergeCell ref="A9:B9"/>
    <mergeCell ref="A5:B5"/>
    <mergeCell ref="A3:B3"/>
    <mergeCell ref="A4:B4"/>
    <mergeCell ref="A41:B41"/>
  </mergeCells>
  <conditionalFormatting sqref="B30">
    <cfRule type="cellIs" dxfId="0" priority="1" operator="equal">
      <formula>"NE"</formula>
    </cfRule>
  </conditionalFormatting>
  <dataValidations count="1">
    <dataValidation type="list" allowBlank="1" showInputMessage="1" showErrorMessage="1" sqref="B22:B30 B34:B36" xr:uid="{E792743A-DBDE-4A45-90D5-E8D23F2661E2}">
      <formula1>$D$22:$D$23</formula1>
    </dataValidation>
  </dataValidations>
  <pageMargins left="0.7" right="0.7" top="0.75" bottom="0.75" header="0.3" footer="0.3"/>
  <pageSetup paperSize="9" scale="75"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AC00F-8AD6-4B81-AB5A-496CB1C70EAE}">
  <dimension ref="A1:P36"/>
  <sheetViews>
    <sheetView topLeftCell="A28" zoomScale="70" zoomScaleNormal="70" workbookViewId="0">
      <selection activeCell="E7" sqref="E7"/>
    </sheetView>
  </sheetViews>
  <sheetFormatPr defaultRowHeight="14.5" x14ac:dyDescent="0.35"/>
  <cols>
    <col min="1" max="1" width="32" style="22" customWidth="1"/>
    <col min="2" max="2" width="52.36328125" style="22" customWidth="1"/>
    <col min="3" max="3" width="24.7265625" style="22" customWidth="1"/>
    <col min="4" max="4" width="27.453125" style="22" customWidth="1"/>
    <col min="5" max="5" width="17.1796875" style="22" customWidth="1"/>
    <col min="6" max="6" width="16" style="22" customWidth="1"/>
    <col min="7" max="7" width="8.7265625" style="22"/>
    <col min="8" max="8" width="10.81640625" style="22" bestFit="1" customWidth="1"/>
    <col min="9" max="16384" width="8.7265625" style="22"/>
  </cols>
  <sheetData>
    <row r="1" spans="1:16" x14ac:dyDescent="0.35">
      <c r="D1" s="107" t="s">
        <v>87</v>
      </c>
      <c r="E1" s="107"/>
    </row>
    <row r="3" spans="1:16" x14ac:dyDescent="0.35">
      <c r="A3" s="110" t="s">
        <v>75</v>
      </c>
      <c r="B3" s="110"/>
      <c r="C3" s="110"/>
      <c r="D3" s="110"/>
      <c r="E3" s="110"/>
    </row>
    <row r="4" spans="1:16" ht="15" thickBot="1" x14ac:dyDescent="0.4"/>
    <row r="5" spans="1:16" ht="15.5" thickTop="1" thickBot="1" x14ac:dyDescent="0.4">
      <c r="A5" s="102" t="s">
        <v>20</v>
      </c>
      <c r="B5" s="102"/>
      <c r="C5" s="102"/>
      <c r="D5" s="102"/>
      <c r="E5" s="102"/>
    </row>
    <row r="6" spans="1:16" ht="15" thickTop="1" x14ac:dyDescent="0.35">
      <c r="E6" s="22" t="s">
        <v>12</v>
      </c>
    </row>
    <row r="7" spans="1:16" x14ac:dyDescent="0.35">
      <c r="A7" s="113" t="s">
        <v>62</v>
      </c>
      <c r="B7" s="123" t="s">
        <v>79</v>
      </c>
      <c r="C7" s="124"/>
      <c r="D7" s="125"/>
      <c r="E7" s="56">
        <f>IF('Greitasis vertinimas'!B12&gt;=43466,"Netaikoma",'Greitasis vertinimas'!B43)</f>
        <v>0</v>
      </c>
      <c r="F7" s="24"/>
      <c r="G7" s="24"/>
      <c r="H7" s="24"/>
      <c r="I7" s="24"/>
      <c r="J7" s="24"/>
      <c r="K7" s="24"/>
      <c r="L7" s="24"/>
      <c r="M7" s="24"/>
      <c r="N7" s="24"/>
      <c r="O7" s="24"/>
      <c r="P7" s="24"/>
    </row>
    <row r="8" spans="1:16" ht="14.5" customHeight="1" x14ac:dyDescent="0.35">
      <c r="A8" s="113"/>
      <c r="B8" s="123" t="s">
        <v>80</v>
      </c>
      <c r="C8" s="124"/>
      <c r="D8" s="125"/>
      <c r="E8" s="56">
        <f>IF('Greitasis vertinimas'!B12&gt;=43466,"Netaikoma",'Greitasis vertinimas'!B44)</f>
        <v>0</v>
      </c>
    </row>
    <row r="9" spans="1:16" ht="14.5" customHeight="1" x14ac:dyDescent="0.35">
      <c r="A9" s="113" t="s">
        <v>63</v>
      </c>
      <c r="B9" s="123" t="s">
        <v>81</v>
      </c>
      <c r="C9" s="124"/>
      <c r="D9" s="125"/>
      <c r="E9" s="2"/>
      <c r="H9" s="48"/>
    </row>
    <row r="10" spans="1:16" ht="14.5" customHeight="1" x14ac:dyDescent="0.35">
      <c r="A10" s="113"/>
      <c r="B10" s="123" t="s">
        <v>82</v>
      </c>
      <c r="C10" s="124"/>
      <c r="D10" s="125"/>
      <c r="E10" s="2"/>
    </row>
    <row r="11" spans="1:16" ht="36.5" customHeight="1" x14ac:dyDescent="0.35">
      <c r="A11" s="128" t="s">
        <v>100</v>
      </c>
      <c r="B11" s="129"/>
      <c r="C11" s="129"/>
      <c r="D11" s="130"/>
      <c r="E11" s="2"/>
      <c r="F11" s="24"/>
    </row>
    <row r="12" spans="1:16" x14ac:dyDescent="0.35">
      <c r="A12" s="114" t="s">
        <v>95</v>
      </c>
      <c r="B12" s="114"/>
      <c r="C12" s="114"/>
      <c r="D12" s="114"/>
      <c r="E12" s="40" t="e">
        <f>IF('Greitasis vertinimas'!B39="TAIP",IF('Greitasis vertinimas'!B12&gt;=43466,MIN(1000000,MAX(E9*0.25,E10*24)-E11),MIN(1000000,MAX(E7*0.25,E8*2)-E11)),0)</f>
        <v>#DIV/0!</v>
      </c>
      <c r="F12" s="54" t="e">
        <f>IF('Greitasis vertinimas'!B39="NE","Pareiškėjas nėra tinkamas gauti paskolą","")</f>
        <v>#DIV/0!</v>
      </c>
      <c r="G12" s="24"/>
    </row>
    <row r="13" spans="1:16" x14ac:dyDescent="0.35">
      <c r="A13" s="75"/>
      <c r="B13" s="75"/>
      <c r="C13" s="76"/>
      <c r="D13" s="76"/>
      <c r="E13" s="35"/>
    </row>
    <row r="14" spans="1:16" x14ac:dyDescent="0.35">
      <c r="A14" s="126" t="s">
        <v>16</v>
      </c>
      <c r="B14" s="126"/>
      <c r="C14" s="126"/>
      <c r="D14" s="126"/>
      <c r="E14" s="40">
        <v>607</v>
      </c>
    </row>
    <row r="15" spans="1:16" ht="73" customHeight="1" x14ac:dyDescent="0.35">
      <c r="A15" s="119" t="s">
        <v>101</v>
      </c>
      <c r="B15" s="119"/>
      <c r="C15" s="119"/>
      <c r="D15" s="119"/>
      <c r="E15" s="2"/>
      <c r="G15" s="24"/>
    </row>
    <row r="16" spans="1:16" x14ac:dyDescent="0.35">
      <c r="A16" s="119" t="s">
        <v>88</v>
      </c>
      <c r="B16" s="119"/>
      <c r="C16" s="119"/>
      <c r="D16" s="119"/>
      <c r="E16" s="57"/>
      <c r="F16" s="51"/>
    </row>
    <row r="17" spans="1:13" ht="14.5" customHeight="1" x14ac:dyDescent="0.35">
      <c r="A17" s="127" t="s">
        <v>102</v>
      </c>
      <c r="B17" s="127"/>
      <c r="C17" s="127"/>
      <c r="D17" s="127"/>
      <c r="E17" s="57"/>
      <c r="F17" s="52"/>
      <c r="G17" s="24"/>
      <c r="H17" s="24"/>
      <c r="I17" s="24"/>
      <c r="J17" s="24"/>
      <c r="K17" s="24"/>
      <c r="L17" s="24"/>
      <c r="M17" s="24"/>
    </row>
    <row r="18" spans="1:13" ht="14.5" customHeight="1" x14ac:dyDescent="0.35">
      <c r="A18" s="127" t="s">
        <v>103</v>
      </c>
      <c r="B18" s="127"/>
      <c r="C18" s="127"/>
      <c r="D18" s="127"/>
      <c r="E18" s="57"/>
      <c r="F18" s="52"/>
      <c r="G18" s="24"/>
      <c r="H18" s="24"/>
      <c r="I18" s="24"/>
      <c r="J18" s="24"/>
      <c r="K18" s="24"/>
      <c r="L18" s="24"/>
      <c r="M18" s="24"/>
    </row>
    <row r="19" spans="1:13" ht="14.5" customHeight="1" x14ac:dyDescent="0.35">
      <c r="A19" s="127" t="s">
        <v>104</v>
      </c>
      <c r="B19" s="127"/>
      <c r="C19" s="127"/>
      <c r="D19" s="127"/>
      <c r="E19" s="57"/>
      <c r="F19" s="52"/>
      <c r="G19" s="24"/>
      <c r="H19" s="24"/>
      <c r="I19" s="24"/>
      <c r="J19" s="24"/>
      <c r="K19" s="24"/>
      <c r="L19" s="24"/>
      <c r="M19" s="24"/>
    </row>
    <row r="20" spans="1:13" ht="7" customHeight="1" x14ac:dyDescent="0.35">
      <c r="A20" s="77"/>
      <c r="B20" s="78"/>
      <c r="C20" s="78"/>
      <c r="D20" s="79"/>
      <c r="E20" s="41"/>
      <c r="F20" s="51"/>
    </row>
    <row r="21" spans="1:13" x14ac:dyDescent="0.35">
      <c r="A21" s="116" t="s">
        <v>6</v>
      </c>
      <c r="B21" s="117"/>
      <c r="C21" s="117"/>
      <c r="D21" s="118"/>
      <c r="E21" s="42">
        <f>E16*E15*4.5</f>
        <v>0</v>
      </c>
    </row>
    <row r="22" spans="1:13" x14ac:dyDescent="0.35">
      <c r="A22" s="116" t="s">
        <v>7</v>
      </c>
      <c r="B22" s="117"/>
      <c r="C22" s="117"/>
      <c r="D22" s="118"/>
      <c r="E22" s="40">
        <f>(E17*MIN(E15*0.7,1.5*E14)+E18*MIN(E15*0.9,E14)+E19*MIN(E15,E14))*4.5</f>
        <v>0</v>
      </c>
    </row>
    <row r="23" spans="1:13" x14ac:dyDescent="0.35">
      <c r="A23" s="115" t="s">
        <v>11</v>
      </c>
      <c r="B23" s="115"/>
      <c r="C23" s="115"/>
      <c r="D23" s="115"/>
      <c r="E23" s="42" t="e">
        <f>MIN(E21-E22,E12)</f>
        <v>#DIV/0!</v>
      </c>
    </row>
    <row r="25" spans="1:13" ht="43.5" x14ac:dyDescent="0.35">
      <c r="A25" s="43" t="s">
        <v>8</v>
      </c>
      <c r="B25" s="43" t="s">
        <v>66</v>
      </c>
      <c r="C25" s="44" t="s">
        <v>2</v>
      </c>
      <c r="D25" s="53" t="s">
        <v>72</v>
      </c>
      <c r="E25" s="44" t="s">
        <v>9</v>
      </c>
    </row>
    <row r="26" spans="1:13" ht="106.5" customHeight="1" x14ac:dyDescent="0.35">
      <c r="A26" s="27" t="s">
        <v>10</v>
      </c>
      <c r="B26" s="27" t="s">
        <v>68</v>
      </c>
      <c r="C26" s="50" t="s">
        <v>67</v>
      </c>
      <c r="D26" s="4"/>
      <c r="E26" s="45">
        <f>D26</f>
        <v>0</v>
      </c>
    </row>
    <row r="27" spans="1:13" ht="75" customHeight="1" x14ac:dyDescent="0.35">
      <c r="A27" s="27" t="s">
        <v>0</v>
      </c>
      <c r="B27" s="49" t="s">
        <v>86</v>
      </c>
      <c r="C27" s="120" t="s">
        <v>73</v>
      </c>
      <c r="D27" s="5"/>
      <c r="E27" s="45">
        <f t="shared" ref="E27:E31" si="0">D27</f>
        <v>0</v>
      </c>
      <c r="F27" s="24"/>
    </row>
    <row r="28" spans="1:13" ht="29" x14ac:dyDescent="0.35">
      <c r="A28" s="27" t="s">
        <v>59</v>
      </c>
      <c r="B28" s="49"/>
      <c r="C28" s="121"/>
      <c r="D28" s="5"/>
      <c r="E28" s="45">
        <f t="shared" si="0"/>
        <v>0</v>
      </c>
    </row>
    <row r="29" spans="1:13" ht="43.5" x14ac:dyDescent="0.35">
      <c r="A29" s="27" t="s">
        <v>77</v>
      </c>
      <c r="B29" s="49" t="s">
        <v>96</v>
      </c>
      <c r="C29" s="121"/>
      <c r="D29" s="5"/>
      <c r="E29" s="45">
        <f t="shared" si="0"/>
        <v>0</v>
      </c>
    </row>
    <row r="30" spans="1:13" x14ac:dyDescent="0.35">
      <c r="A30" s="27" t="s">
        <v>1</v>
      </c>
      <c r="B30" s="49"/>
      <c r="C30" s="121"/>
      <c r="D30" s="5"/>
      <c r="E30" s="45">
        <f t="shared" si="0"/>
        <v>0</v>
      </c>
    </row>
    <row r="31" spans="1:13" ht="112" customHeight="1" x14ac:dyDescent="0.35">
      <c r="A31" s="27" t="s">
        <v>76</v>
      </c>
      <c r="B31" s="58" t="s">
        <v>71</v>
      </c>
      <c r="C31" s="122"/>
      <c r="D31" s="5"/>
      <c r="E31" s="45">
        <f t="shared" si="0"/>
        <v>0</v>
      </c>
    </row>
    <row r="32" spans="1:13" x14ac:dyDescent="0.35">
      <c r="A32" s="27" t="s">
        <v>64</v>
      </c>
      <c r="B32" s="27"/>
      <c r="C32" s="27" t="s">
        <v>69</v>
      </c>
      <c r="D32" s="5"/>
      <c r="E32" s="45">
        <f>D32</f>
        <v>0</v>
      </c>
    </row>
    <row r="33" spans="1:7" ht="15" thickBot="1" x14ac:dyDescent="0.4"/>
    <row r="34" spans="1:7" ht="15" thickBot="1" x14ac:dyDescent="0.4">
      <c r="A34" s="111" t="s">
        <v>21</v>
      </c>
      <c r="B34" s="112"/>
      <c r="C34" s="112"/>
      <c r="D34" s="112"/>
      <c r="E34" s="46" t="e">
        <f>IF('Greitasis vertinimas'!B39="TAIP",MIN(E12,E23+SUM(E26:E32)),0)</f>
        <v>#DIV/0!</v>
      </c>
      <c r="F34" s="54" t="e">
        <f>IF('Greitasis vertinimas'!B39="NE","Pareiškėjas nėra tinkamas gauti paskolą","")</f>
        <v>#DIV/0!</v>
      </c>
    </row>
    <row r="36" spans="1:7" ht="48" customHeight="1" x14ac:dyDescent="0.35">
      <c r="A36" s="109" t="s">
        <v>105</v>
      </c>
      <c r="B36" s="109"/>
      <c r="C36" s="109"/>
      <c r="D36" s="109"/>
      <c r="E36" s="109"/>
      <c r="G36" s="24"/>
    </row>
  </sheetData>
  <sheetProtection password="D1A7" sheet="1" objects="1" scenarios="1"/>
  <mergeCells count="23">
    <mergeCell ref="D1:E1"/>
    <mergeCell ref="A18:D18"/>
    <mergeCell ref="A19:D19"/>
    <mergeCell ref="B8:D8"/>
    <mergeCell ref="B9:D9"/>
    <mergeCell ref="B10:D10"/>
    <mergeCell ref="A11:D11"/>
    <mergeCell ref="A36:E36"/>
    <mergeCell ref="A3:E3"/>
    <mergeCell ref="A5:E5"/>
    <mergeCell ref="A34:D34"/>
    <mergeCell ref="A7:A8"/>
    <mergeCell ref="A9:A10"/>
    <mergeCell ref="A12:D12"/>
    <mergeCell ref="A23:D23"/>
    <mergeCell ref="A21:D21"/>
    <mergeCell ref="A22:D22"/>
    <mergeCell ref="A15:D15"/>
    <mergeCell ref="C27:C31"/>
    <mergeCell ref="B7:D7"/>
    <mergeCell ref="A14:D14"/>
    <mergeCell ref="A16:D16"/>
    <mergeCell ref="A17:D17"/>
  </mergeCells>
  <pageMargins left="0.7" right="0.7" top="0.75" bottom="0.75" header="0.3" footer="0.3"/>
  <pageSetup paperSize="9"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Ar patiria sunkumu</vt:lpstr>
      <vt:lpstr>Greitasis vertinimas</vt:lpstr>
      <vt:lpstr>Detalusis vertinimas</vt:lpstr>
      <vt:lpstr>'Greitasis vertinimas'!Print_Area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Pavel Krupenič</dc:creator>
  <cp:lastModifiedBy>Pavel Krupenič</cp:lastModifiedBy>
  <cp:lastPrinted>2020-06-01T13:00:33Z</cp:lastPrinted>
  <dcterms:created xsi:type="dcterms:W3CDTF">2020-04-06T17:05:52Z</dcterms:created>
  <dcterms:modified xsi:type="dcterms:W3CDTF">2020-06-05T18:28:09Z</dcterms:modified>
</cp:coreProperties>
</file>