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vegalt-my.sharepoint.com/personal/jolanta_balciuniene_invega_lt/Documents/Desktop/"/>
    </mc:Choice>
  </mc:AlternateContent>
  <xr:revisionPtr revIDLastSave="0" documentId="8_{DEC5622E-A1A6-435C-9A86-5EF0D4AD1F51}" xr6:coauthVersionLast="47" xr6:coauthVersionMax="47" xr10:uidLastSave="{00000000-0000-0000-0000-000000000000}"/>
  <bookViews>
    <workbookView xWindow="-108" yWindow="-108" windowWidth="30936" windowHeight="16896" tabRatio="770" firstSheet="2" activeTab="2"/>
  </bookViews>
  <sheets>
    <sheet name="Informacija apie projektą" sheetId="12" state="hidden" r:id="rId1"/>
    <sheet name="Paskolos grafikas" sheetId="6" state="hidden" r:id="rId2"/>
    <sheet name="Finansai" sheetId="14" r:id="rId3"/>
    <sheet name="Turimi įsipareigojimai" sheetId="15" r:id="rId4"/>
    <sheet name="Prognoziniai rodikliai" sheetId="3" r:id="rId5"/>
    <sheet name="Materialus turtas" sheetId="5" state="hidden" r:id="rId6"/>
    <sheet name="Atsargos" sheetId="11" r:id="rId7"/>
    <sheet name="Debitoriai" sheetId="7" r:id="rId8"/>
    <sheet name="Kreditoriai" sheetId="8" r:id="rId9"/>
    <sheet name="Kita informacija" sheetId="16" state="hidden" r:id="rId10"/>
  </sheets>
  <definedNames>
    <definedName name="_xlnm.Print_Area" localSheetId="6">#N/A</definedName>
    <definedName name="_xlnm.Print_Area" localSheetId="7">#N/A</definedName>
    <definedName name="_xlnm.Print_Area" localSheetId="2">Finansai!$A$1:$H$144</definedName>
    <definedName name="_xlnm.Print_Area" localSheetId="0">#N/A</definedName>
    <definedName name="_xlnm.Print_Area" localSheetId="9">'Kita informacija'!$A$1:$G$9</definedName>
    <definedName name="_xlnm.Print_Area" localSheetId="8">#N/A</definedName>
    <definedName name="_xlnm.Print_Area" localSheetId="5">#N/A</definedName>
    <definedName name="_xlnm.Print_Area" localSheetId="1">#N/A</definedName>
    <definedName name="_xlnm.Print_Area" localSheetId="4">#N/A</definedName>
    <definedName name="_xlnm.Print_Area" localSheetId="3">'Turimi įsipareigojimai'!$A$1:$N$26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4" i="7"/>
  <c r="B5" i="11"/>
  <c r="A4" i="3"/>
  <c r="B1" i="15"/>
  <c r="G135" i="14"/>
  <c r="H135" i="14"/>
  <c r="E135" i="14"/>
  <c r="F135" i="14"/>
  <c r="G119" i="14"/>
  <c r="B13" i="3"/>
  <c r="B10" i="3"/>
  <c r="B9" i="3"/>
  <c r="B8" i="3"/>
  <c r="C8" i="3"/>
  <c r="C13" i="3"/>
  <c r="C10" i="3"/>
  <c r="C9" i="3"/>
  <c r="D13" i="3"/>
  <c r="D10" i="3"/>
  <c r="D9" i="3"/>
  <c r="D8" i="3"/>
  <c r="E118" i="14"/>
  <c r="F118" i="14"/>
  <c r="G118" i="14"/>
  <c r="H118" i="14"/>
  <c r="H119" i="14"/>
  <c r="F140" i="14"/>
  <c r="E140" i="14"/>
  <c r="G141" i="14"/>
  <c r="H140" i="14"/>
  <c r="E144" i="14"/>
  <c r="G140" i="14"/>
  <c r="N26" i="15"/>
  <c r="N25" i="15"/>
  <c r="E1" i="15"/>
  <c r="C1" i="16"/>
  <c r="C4" i="5"/>
  <c r="C5" i="11"/>
  <c r="C4" i="7"/>
  <c r="C4" i="8"/>
  <c r="D6" i="6"/>
  <c r="H138" i="14"/>
  <c r="H144" i="14"/>
  <c r="F138" i="14"/>
  <c r="F144" i="14"/>
  <c r="E138" i="14"/>
  <c r="F120" i="14"/>
  <c r="F122" i="14"/>
  <c r="G120" i="14"/>
  <c r="G122" i="14"/>
  <c r="H120" i="14"/>
  <c r="H122" i="14"/>
  <c r="E120" i="14"/>
  <c r="E122" i="14"/>
  <c r="B4" i="5"/>
  <c r="D3" i="6"/>
  <c r="M26" i="15"/>
  <c r="L26" i="15"/>
  <c r="K26" i="15"/>
  <c r="J26" i="15"/>
  <c r="I26" i="15"/>
  <c r="H26" i="15"/>
  <c r="G26" i="15"/>
  <c r="M25" i="15"/>
  <c r="L25" i="15"/>
  <c r="K25" i="15"/>
  <c r="J25" i="15"/>
  <c r="I25" i="15"/>
  <c r="H25" i="15"/>
  <c r="G25" i="15"/>
  <c r="D25" i="15"/>
  <c r="H139" i="14"/>
  <c r="F139" i="14"/>
  <c r="E139" i="14"/>
  <c r="H133" i="14"/>
  <c r="G133" i="14"/>
  <c r="F133" i="14"/>
  <c r="E133" i="14"/>
  <c r="F132" i="14"/>
  <c r="E132" i="14"/>
  <c r="H131" i="14"/>
  <c r="G131" i="14"/>
  <c r="H129" i="14"/>
  <c r="G129" i="14"/>
  <c r="F129" i="14"/>
  <c r="E129" i="14"/>
  <c r="H127" i="14"/>
  <c r="G127" i="14"/>
  <c r="F127" i="14"/>
  <c r="E127" i="14"/>
  <c r="F126" i="14"/>
  <c r="E126" i="14"/>
  <c r="H125" i="14"/>
  <c r="G125" i="14"/>
  <c r="F119" i="14"/>
  <c r="H117" i="14"/>
  <c r="F117" i="14"/>
  <c r="E117" i="14"/>
  <c r="H113" i="14"/>
  <c r="H115" i="14"/>
  <c r="G113" i="14"/>
  <c r="G115" i="14"/>
  <c r="F113" i="14"/>
  <c r="F115" i="14"/>
  <c r="E113" i="14"/>
  <c r="E115" i="14"/>
  <c r="H104" i="14"/>
  <c r="H141" i="14"/>
  <c r="G104" i="14"/>
  <c r="F104" i="14"/>
  <c r="F141" i="14"/>
  <c r="E104" i="14"/>
  <c r="E141" i="14"/>
  <c r="H100" i="14"/>
  <c r="F100" i="14"/>
  <c r="E100" i="14"/>
  <c r="H85" i="14"/>
  <c r="H132" i="14"/>
  <c r="G85" i="14"/>
  <c r="G132" i="14"/>
  <c r="F85" i="14"/>
  <c r="E85" i="14"/>
  <c r="H76" i="14"/>
  <c r="H75" i="14"/>
  <c r="G76" i="14"/>
  <c r="G75" i="14"/>
  <c r="F76" i="14"/>
  <c r="F131" i="14"/>
  <c r="E76" i="14"/>
  <c r="E131" i="14"/>
  <c r="H71" i="14"/>
  <c r="G71" i="14"/>
  <c r="F71" i="14"/>
  <c r="E71" i="14"/>
  <c r="H67" i="14"/>
  <c r="G67" i="14"/>
  <c r="F67" i="14"/>
  <c r="E67" i="14"/>
  <c r="H63" i="14"/>
  <c r="G63" i="14"/>
  <c r="F63" i="14"/>
  <c r="E63" i="14"/>
  <c r="H57" i="14"/>
  <c r="G57" i="14"/>
  <c r="F57" i="14"/>
  <c r="E57" i="14"/>
  <c r="H56" i="14"/>
  <c r="H97" i="14"/>
  <c r="G56" i="14"/>
  <c r="F56" i="14"/>
  <c r="E56" i="14"/>
  <c r="H55" i="14"/>
  <c r="F55" i="14"/>
  <c r="E55" i="14"/>
  <c r="H49" i="14"/>
  <c r="G49" i="14"/>
  <c r="F49" i="14"/>
  <c r="E49" i="14"/>
  <c r="H44" i="14"/>
  <c r="G44" i="14"/>
  <c r="F44" i="14"/>
  <c r="F35" i="14"/>
  <c r="E44" i="14"/>
  <c r="H36" i="14"/>
  <c r="H126" i="14"/>
  <c r="G36" i="14"/>
  <c r="G126" i="14"/>
  <c r="F36" i="14"/>
  <c r="E36" i="14"/>
  <c r="H35" i="14"/>
  <c r="H137" i="14"/>
  <c r="G35" i="14"/>
  <c r="G137" i="14"/>
  <c r="E35" i="14"/>
  <c r="E125" i="14"/>
  <c r="H31" i="14"/>
  <c r="G31" i="14"/>
  <c r="F31" i="14"/>
  <c r="E31" i="14"/>
  <c r="H21" i="14"/>
  <c r="G21" i="14"/>
  <c r="F21" i="14"/>
  <c r="E21" i="14"/>
  <c r="H17" i="14"/>
  <c r="G17" i="14"/>
  <c r="F17" i="14"/>
  <c r="E17" i="14"/>
  <c r="H11" i="14"/>
  <c r="G11" i="14"/>
  <c r="F11" i="14"/>
  <c r="E11" i="14"/>
  <c r="H4" i="14"/>
  <c r="H3" i="14"/>
  <c r="G4" i="14"/>
  <c r="G3" i="14"/>
  <c r="G124" i="14"/>
  <c r="F4" i="14"/>
  <c r="F3" i="14"/>
  <c r="F124" i="14"/>
  <c r="E4" i="14"/>
  <c r="E3" i="14"/>
  <c r="H128" i="14"/>
  <c r="H142" i="14"/>
  <c r="F125" i="14"/>
  <c r="F137" i="14"/>
  <c r="F136" i="14"/>
  <c r="F134" i="14"/>
  <c r="G97" i="14"/>
  <c r="F97" i="14"/>
  <c r="E75" i="14"/>
  <c r="G130" i="14"/>
  <c r="G134" i="14"/>
  <c r="E137" i="14"/>
  <c r="F75" i="14"/>
  <c r="H130" i="14"/>
  <c r="H134" i="14"/>
  <c r="E97" i="14"/>
  <c r="E98" i="14"/>
  <c r="E130" i="14"/>
  <c r="G136" i="14"/>
  <c r="F130" i="14"/>
  <c r="H136" i="14"/>
  <c r="E136" i="14"/>
  <c r="G128" i="14"/>
  <c r="G142" i="14"/>
  <c r="E142" i="14"/>
  <c r="E134" i="14"/>
  <c r="F128" i="14"/>
  <c r="F142" i="14"/>
  <c r="D8" i="12"/>
  <c r="H11" i="3"/>
  <c r="D7" i="12"/>
  <c r="D9" i="12"/>
  <c r="D16" i="12"/>
  <c r="D10" i="12"/>
  <c r="D11" i="12"/>
  <c r="D12" i="12"/>
  <c r="D13" i="12"/>
  <c r="D14" i="12"/>
  <c r="D15" i="12"/>
  <c r="D6" i="12"/>
  <c r="D39" i="12"/>
  <c r="D40" i="12"/>
  <c r="D41" i="12"/>
  <c r="D42" i="12"/>
  <c r="D38" i="12"/>
  <c r="D43" i="12"/>
  <c r="B25" i="12"/>
  <c r="C16" i="12"/>
  <c r="B16" i="12"/>
  <c r="G19" i="11"/>
  <c r="C21" i="3"/>
  <c r="C24" i="3"/>
  <c r="D21" i="3"/>
  <c r="D24" i="3"/>
  <c r="E21" i="3"/>
  <c r="F21" i="3"/>
  <c r="F22" i="3"/>
  <c r="G21" i="3"/>
  <c r="H21" i="3"/>
  <c r="B21" i="3"/>
  <c r="B24" i="3"/>
  <c r="B164" i="6"/>
  <c r="F19" i="11"/>
  <c r="F20" i="11"/>
  <c r="E19" i="11"/>
  <c r="E20" i="11"/>
  <c r="D19" i="11"/>
  <c r="D20" i="11"/>
  <c r="C19" i="11"/>
  <c r="F18" i="8"/>
  <c r="E18" i="8"/>
  <c r="D18" i="8"/>
  <c r="C18" i="8"/>
  <c r="F18" i="7"/>
  <c r="E18" i="7"/>
  <c r="E19" i="7"/>
  <c r="D18" i="7"/>
  <c r="D19" i="7"/>
  <c r="C18" i="7"/>
  <c r="C17" i="5"/>
  <c r="E11" i="3"/>
  <c r="F11" i="3"/>
  <c r="F12" i="3"/>
  <c r="F14" i="3"/>
  <c r="G11" i="3"/>
  <c r="G12" i="3"/>
  <c r="H14" i="3"/>
  <c r="I11" i="3"/>
  <c r="H12" i="3"/>
  <c r="C20" i="11"/>
  <c r="G20" i="11"/>
  <c r="D22" i="3"/>
  <c r="B22" i="3"/>
  <c r="G22" i="3"/>
  <c r="G24" i="3"/>
  <c r="C22" i="3"/>
  <c r="E24" i="3"/>
  <c r="E22" i="3"/>
  <c r="D8" i="6"/>
  <c r="C9" i="6"/>
  <c r="D9" i="6"/>
  <c r="F24" i="3"/>
  <c r="G14" i="3"/>
  <c r="H24" i="3"/>
  <c r="H22" i="3"/>
  <c r="E12" i="3"/>
  <c r="E14" i="3"/>
  <c r="I12" i="3"/>
  <c r="I14" i="3"/>
  <c r="C19" i="8"/>
  <c r="F19" i="8"/>
  <c r="D19" i="8"/>
  <c r="E19" i="8"/>
  <c r="B30" i="12"/>
  <c r="C25" i="12"/>
  <c r="C19" i="7"/>
  <c r="F19" i="7"/>
  <c r="C27" i="12"/>
  <c r="C29" i="12"/>
  <c r="C30" i="12"/>
  <c r="C28" i="12"/>
  <c r="C26" i="12"/>
  <c r="D7" i="3"/>
  <c r="E7" i="3"/>
  <c r="F7" i="3"/>
  <c r="G7" i="3"/>
  <c r="H7" i="3"/>
  <c r="I7" i="3"/>
  <c r="B17" i="3"/>
  <c r="C17" i="3"/>
  <c r="D17" i="3"/>
  <c r="E17" i="3"/>
  <c r="F17" i="3"/>
  <c r="G17" i="3"/>
  <c r="H17" i="3"/>
  <c r="E124" i="14"/>
  <c r="E54" i="14"/>
  <c r="F54" i="14"/>
  <c r="F98" i="14"/>
  <c r="G54" i="14"/>
  <c r="G98" i="14"/>
  <c r="H124" i="14"/>
  <c r="H54" i="14"/>
  <c r="H98" i="14"/>
  <c r="H123" i="14"/>
  <c r="H143" i="14"/>
  <c r="G143" i="14"/>
  <c r="G123" i="14"/>
  <c r="F143" i="14"/>
  <c r="F123" i="14"/>
  <c r="E123" i="14"/>
  <c r="E143" i="14"/>
  <c r="E128" i="14"/>
  <c r="B11" i="3"/>
  <c r="B12" i="3"/>
  <c r="C11" i="3"/>
  <c r="C14" i="3"/>
  <c r="D11" i="3"/>
  <c r="D12" i="3"/>
  <c r="G55" i="14"/>
  <c r="G117" i="14"/>
  <c r="G138" i="14"/>
  <c r="G144" i="14"/>
  <c r="G139" i="14"/>
  <c r="G100" i="14"/>
  <c r="B14" i="3"/>
  <c r="C12" i="3"/>
  <c r="D14" i="3"/>
  <c r="C10" i="6"/>
  <c r="C11" i="6"/>
  <c r="D11" i="6"/>
  <c r="D10" i="6"/>
  <c r="C12" i="6"/>
  <c r="D12" i="6"/>
  <c r="C13" i="6"/>
  <c r="C14" i="6"/>
  <c r="D13" i="6"/>
  <c r="C15" i="6"/>
  <c r="D14" i="6"/>
  <c r="D15" i="6"/>
  <c r="C16" i="6"/>
  <c r="C17" i="6"/>
  <c r="D16" i="6"/>
  <c r="C18" i="6"/>
  <c r="D17" i="6"/>
  <c r="C19" i="6"/>
  <c r="D18" i="6"/>
  <c r="D19" i="6"/>
  <c r="C20" i="6"/>
  <c r="C21" i="6"/>
  <c r="D20" i="6"/>
  <c r="D21" i="6"/>
  <c r="C22" i="6"/>
  <c r="C23" i="6"/>
  <c r="D22" i="6"/>
  <c r="C24" i="6"/>
  <c r="D23" i="6"/>
  <c r="D24" i="6"/>
  <c r="C25" i="6"/>
  <c r="C26" i="6"/>
  <c r="D25" i="6"/>
  <c r="C27" i="6"/>
  <c r="D26" i="6"/>
  <c r="D27" i="6"/>
  <c r="C28" i="6"/>
  <c r="D28" i="6"/>
  <c r="C29" i="6"/>
  <c r="D29" i="6"/>
  <c r="C30" i="6"/>
  <c r="D30" i="6"/>
  <c r="C31" i="6"/>
  <c r="C32" i="6"/>
  <c r="D31" i="6"/>
  <c r="C33" i="6"/>
  <c r="D32" i="6"/>
  <c r="D33" i="6"/>
  <c r="C34" i="6"/>
  <c r="D34" i="6"/>
  <c r="C35" i="6"/>
  <c r="C36" i="6"/>
  <c r="D35" i="6"/>
  <c r="C37" i="6"/>
  <c r="D36" i="6"/>
  <c r="C38" i="6"/>
  <c r="D37" i="6"/>
  <c r="C39" i="6"/>
  <c r="D38" i="6"/>
  <c r="C40" i="6"/>
  <c r="D39" i="6"/>
  <c r="C41" i="6"/>
  <c r="D40" i="6"/>
  <c r="C42" i="6"/>
  <c r="D41" i="6"/>
  <c r="C43" i="6"/>
  <c r="D42" i="6"/>
  <c r="D43" i="6"/>
  <c r="C44" i="6"/>
  <c r="D44" i="6"/>
  <c r="C45" i="6"/>
  <c r="C46" i="6"/>
  <c r="D45" i="6"/>
  <c r="D46" i="6"/>
  <c r="C47" i="6"/>
  <c r="C48" i="6"/>
  <c r="D47" i="6"/>
  <c r="D48" i="6"/>
  <c r="C49" i="6"/>
  <c r="C50" i="6"/>
  <c r="D49" i="6"/>
  <c r="D50" i="6"/>
  <c r="C51" i="6"/>
  <c r="D51" i="6"/>
  <c r="C52" i="6"/>
  <c r="C53" i="6"/>
  <c r="D52" i="6"/>
  <c r="D53" i="6"/>
  <c r="C54" i="6"/>
  <c r="C55" i="6"/>
  <c r="D54" i="6"/>
  <c r="C56" i="6"/>
  <c r="D55" i="6"/>
  <c r="D56" i="6"/>
  <c r="C57" i="6"/>
  <c r="C58" i="6"/>
  <c r="D57" i="6"/>
  <c r="C59" i="6"/>
  <c r="D58" i="6"/>
  <c r="C60" i="6"/>
  <c r="D59" i="6"/>
  <c r="C61" i="6"/>
  <c r="D60" i="6"/>
  <c r="D61" i="6"/>
  <c r="C62" i="6"/>
  <c r="D62" i="6"/>
  <c r="C63" i="6"/>
  <c r="D63" i="6"/>
  <c r="C64" i="6"/>
  <c r="C65" i="6"/>
  <c r="D64" i="6"/>
  <c r="D65" i="6"/>
  <c r="C66" i="6"/>
  <c r="C67" i="6"/>
  <c r="D66" i="6"/>
  <c r="D67" i="6"/>
  <c r="C68" i="6"/>
  <c r="D68" i="6"/>
  <c r="C69" i="6"/>
  <c r="C70" i="6"/>
  <c r="D69" i="6"/>
  <c r="D70" i="6"/>
  <c r="C71" i="6"/>
  <c r="D71" i="6"/>
  <c r="C72" i="6"/>
  <c r="C73" i="6"/>
  <c r="D72" i="6"/>
  <c r="C74" i="6"/>
  <c r="D73" i="6"/>
  <c r="D74" i="6"/>
  <c r="C75" i="6"/>
  <c r="C76" i="6"/>
  <c r="D75" i="6"/>
  <c r="D76" i="6"/>
  <c r="C77" i="6"/>
  <c r="D77" i="6"/>
  <c r="C78" i="6"/>
  <c r="C79" i="6"/>
  <c r="D78" i="6"/>
  <c r="C80" i="6"/>
  <c r="D79" i="6"/>
  <c r="D80" i="6"/>
  <c r="C81" i="6"/>
  <c r="D81" i="6"/>
  <c r="C82" i="6"/>
  <c r="C83" i="6"/>
  <c r="D82" i="6"/>
  <c r="D83" i="6"/>
  <c r="C84" i="6"/>
  <c r="C85" i="6"/>
  <c r="D84" i="6"/>
  <c r="D85" i="6"/>
  <c r="C86" i="6"/>
  <c r="D86" i="6"/>
  <c r="C87" i="6"/>
  <c r="C88" i="6"/>
  <c r="D87" i="6"/>
  <c r="D88" i="6"/>
  <c r="C89" i="6"/>
  <c r="C90" i="6"/>
  <c r="D89" i="6"/>
  <c r="C91" i="6"/>
  <c r="D90" i="6"/>
  <c r="C92" i="6"/>
  <c r="D91" i="6"/>
  <c r="D92" i="6"/>
  <c r="C93" i="6"/>
  <c r="D93" i="6"/>
  <c r="C94" i="6"/>
  <c r="C95" i="6"/>
  <c r="D94" i="6"/>
  <c r="D95" i="6"/>
  <c r="C96" i="6"/>
  <c r="D96" i="6"/>
  <c r="C97" i="6"/>
  <c r="C98" i="6"/>
  <c r="D97" i="6"/>
  <c r="C99" i="6"/>
  <c r="D98" i="6"/>
  <c r="C100" i="6"/>
  <c r="D99" i="6"/>
  <c r="D100" i="6"/>
  <c r="C101" i="6"/>
  <c r="D101" i="6"/>
  <c r="C102" i="6"/>
  <c r="C103" i="6"/>
  <c r="D102" i="6"/>
  <c r="D103" i="6"/>
  <c r="C104" i="6"/>
  <c r="D104" i="6"/>
  <c r="C105" i="6"/>
  <c r="D105" i="6"/>
  <c r="C106" i="6"/>
  <c r="D106" i="6"/>
  <c r="C107" i="6"/>
  <c r="D107" i="6"/>
  <c r="C108" i="6"/>
  <c r="D108" i="6"/>
  <c r="C109" i="6"/>
  <c r="C110" i="6"/>
  <c r="D109" i="6"/>
  <c r="D110" i="6"/>
  <c r="C111" i="6"/>
  <c r="C112" i="6"/>
  <c r="D111" i="6"/>
  <c r="D112" i="6"/>
  <c r="C113" i="6"/>
  <c r="C114" i="6"/>
  <c r="D113" i="6"/>
  <c r="C115" i="6"/>
  <c r="D114" i="6"/>
  <c r="C116" i="6"/>
  <c r="D115" i="6"/>
  <c r="C117" i="6"/>
  <c r="D116" i="6"/>
  <c r="C118" i="6"/>
  <c r="D117" i="6"/>
  <c r="D118" i="6"/>
  <c r="C119" i="6"/>
  <c r="D119" i="6"/>
  <c r="C120" i="6"/>
  <c r="C121" i="6"/>
  <c r="D120" i="6"/>
  <c r="C122" i="6"/>
  <c r="D121" i="6"/>
  <c r="D122" i="6"/>
  <c r="C123" i="6"/>
  <c r="C124" i="6"/>
  <c r="D123" i="6"/>
  <c r="D124" i="6"/>
  <c r="C125" i="6"/>
  <c r="D125" i="6"/>
  <c r="C126" i="6"/>
  <c r="C127" i="6"/>
  <c r="D126" i="6"/>
  <c r="C128" i="6"/>
  <c r="D127" i="6"/>
  <c r="C129" i="6"/>
  <c r="D128" i="6"/>
  <c r="D129" i="6"/>
  <c r="C130" i="6"/>
  <c r="D130" i="6"/>
  <c r="C131" i="6"/>
  <c r="C132" i="6"/>
  <c r="D131" i="6"/>
  <c r="C133" i="6"/>
  <c r="D132" i="6"/>
  <c r="C134" i="6"/>
  <c r="D133" i="6"/>
  <c r="C135" i="6"/>
  <c r="D134" i="6"/>
  <c r="D135" i="6"/>
  <c r="C136" i="6"/>
  <c r="C137" i="6"/>
  <c r="D136" i="6"/>
  <c r="C138" i="6"/>
  <c r="D137" i="6"/>
  <c r="D138" i="6"/>
  <c r="C139" i="6"/>
  <c r="C140" i="6"/>
  <c r="D139" i="6"/>
  <c r="C141" i="6"/>
  <c r="D140" i="6"/>
  <c r="D141" i="6"/>
  <c r="C142" i="6"/>
  <c r="C143" i="6"/>
  <c r="D142" i="6"/>
  <c r="C144" i="6"/>
  <c r="D143" i="6"/>
  <c r="C145" i="6"/>
  <c r="D144" i="6"/>
  <c r="D145" i="6"/>
  <c r="C146" i="6"/>
  <c r="D146" i="6"/>
  <c r="C147" i="6"/>
  <c r="C148" i="6"/>
  <c r="D147" i="6"/>
  <c r="D148" i="6"/>
  <c r="C149" i="6"/>
  <c r="C150" i="6"/>
  <c r="D149" i="6"/>
  <c r="D150" i="6"/>
  <c r="C151" i="6"/>
  <c r="C152" i="6"/>
  <c r="D151" i="6"/>
  <c r="C153" i="6"/>
  <c r="D152" i="6"/>
  <c r="D153" i="6"/>
  <c r="C154" i="6"/>
  <c r="C155" i="6"/>
  <c r="D154" i="6"/>
  <c r="D155" i="6"/>
  <c r="C156" i="6"/>
  <c r="C157" i="6"/>
  <c r="D156" i="6"/>
  <c r="D157" i="6"/>
  <c r="C158" i="6"/>
  <c r="C159" i="6"/>
  <c r="D158" i="6"/>
  <c r="D159" i="6"/>
  <c r="C160" i="6"/>
  <c r="D160" i="6"/>
  <c r="C161" i="6"/>
  <c r="C162" i="6"/>
  <c r="D161" i="6"/>
  <c r="D162" i="6"/>
  <c r="D164" i="6"/>
  <c r="C163" i="6"/>
</calcChain>
</file>

<file path=xl/comments1.xml><?xml version="1.0" encoding="utf-8"?>
<comments xmlns="http://schemas.openxmlformats.org/spreadsheetml/2006/main">
  <authors>
    <author>Akvilina Galbuogytė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įveskite paskolos gavėjo pavadinimą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tomass</author>
    <author>Daiva Krivienė</author>
  </authors>
  <commentList>
    <comment ref="D6" authorId="0" shapeId="0">
      <text>
        <r>
          <rPr>
            <sz val="10"/>
            <color indexed="81"/>
            <rFont val="Tahoma"/>
            <family val="2"/>
            <charset val="186"/>
          </rPr>
          <t>Čia įrašoma paskolos suma ir atitinkamai suvedamas paskolos grafikas pagal Banko siūlymą.</t>
        </r>
      </text>
    </comment>
    <comment ref="C7" authorId="1" shapeId="0">
      <text>
        <r>
          <rPr>
            <sz val="10"/>
            <color indexed="81"/>
            <rFont val="Tahoma"/>
            <family val="2"/>
            <charset val="186"/>
          </rPr>
          <t xml:space="preserve">Paskolos išdavimo sumą įrašykite prie planuojamos paskolos išmokėjimo datos. </t>
        </r>
      </text>
    </comment>
  </commentList>
</comments>
</file>

<file path=xl/comments3.xml><?xml version="1.0" encoding="utf-8"?>
<comments xmlns="http://schemas.openxmlformats.org/spreadsheetml/2006/main">
  <authors>
    <author>Akvilina Galbuogytė</author>
  </authors>
  <commentList>
    <comment ref="H2" authorId="0" shapeId="0">
      <text>
        <r>
          <rPr>
            <sz val="9"/>
            <color indexed="81"/>
            <rFont val="Tahoma"/>
            <family val="2"/>
            <charset val="186"/>
          </rPr>
          <t xml:space="preserve">
paskutinis ketvirtis (40 d. po kalendorinio ketv. pb.)</t>
        </r>
      </text>
    </comment>
  </commentList>
</comments>
</file>

<file path=xl/comments4.xml><?xml version="1.0" encoding="utf-8"?>
<comments xmlns="http://schemas.openxmlformats.org/spreadsheetml/2006/main">
  <authors>
    <author>Akvilina Galbuogytė</author>
  </authors>
  <commentList>
    <comment ref="C4" authorId="0" shapeId="0">
      <text>
        <r>
          <rPr>
            <sz val="9"/>
            <color indexed="81"/>
            <rFont val="Tahoma"/>
            <family val="2"/>
            <charset val="186"/>
          </rPr>
          <t>Finansų lape nurodykite datą</t>
        </r>
      </text>
    </comment>
  </commentList>
</comments>
</file>

<file path=xl/comments5.xml><?xml version="1.0" encoding="utf-8"?>
<comments xmlns="http://schemas.openxmlformats.org/spreadsheetml/2006/main">
  <authors>
    <author>Akvilina Galbuogytė</author>
  </authors>
  <commentList>
    <comment ref="C5" authorId="0" shapeId="0">
      <text>
        <r>
          <rPr>
            <sz val="9"/>
            <color indexed="81"/>
            <rFont val="Tahoma"/>
            <family val="2"/>
            <charset val="186"/>
          </rPr>
          <t>Finansų lape nurodykite datą</t>
        </r>
      </text>
    </comment>
  </commentList>
</comments>
</file>

<file path=xl/comments6.xml><?xml version="1.0" encoding="utf-8"?>
<comments xmlns="http://schemas.openxmlformats.org/spreadsheetml/2006/main">
  <authors>
    <author>Akvilina Galbuogytė</author>
  </authors>
  <commentList>
    <comment ref="C4" authorId="0" shapeId="0">
      <text>
        <r>
          <rPr>
            <sz val="9"/>
            <color indexed="81"/>
            <rFont val="Tahoma"/>
            <family val="2"/>
            <charset val="186"/>
          </rPr>
          <t>Finansų lape nurodykite datą</t>
        </r>
      </text>
    </comment>
  </commentList>
</comments>
</file>

<file path=xl/comments7.xml><?xml version="1.0" encoding="utf-8"?>
<comments xmlns="http://schemas.openxmlformats.org/spreadsheetml/2006/main">
  <authors>
    <author>Akvilina Galbuogytė</author>
  </authors>
  <commentList>
    <comment ref="C4" authorId="0" shapeId="0">
      <text>
        <r>
          <rPr>
            <sz val="9"/>
            <color indexed="81"/>
            <rFont val="Tahoma"/>
            <family val="2"/>
            <charset val="186"/>
          </rPr>
          <t>Finansų lape nurodykite datą</t>
        </r>
      </text>
    </comment>
  </commentList>
</comments>
</file>

<file path=xl/sharedStrings.xml><?xml version="1.0" encoding="utf-8"?>
<sst xmlns="http://schemas.openxmlformats.org/spreadsheetml/2006/main" count="451" uniqueCount="303">
  <si>
    <t>Palūkanos</t>
  </si>
  <si>
    <t>Paskolos gražinimai</t>
  </si>
  <si>
    <t>Paskolos liko</t>
  </si>
  <si>
    <t>Palūkanų mokėjimai</t>
  </si>
  <si>
    <t>VISO:</t>
  </si>
  <si>
    <t>Nusidėvėjimo sąnaudos: ilgalaikio turto nusidėvėjimo ir trumpalaikio turto amortizacijos sąnaudos, patirtos per ataskaitinį laikotarpį.</t>
  </si>
  <si>
    <t>Eil. Nr.</t>
  </si>
  <si>
    <t>Pardavimo pajamos</t>
  </si>
  <si>
    <t>Savikaina</t>
  </si>
  <si>
    <t>Veiklos sąnaudos</t>
  </si>
  <si>
    <t>Tipinės veiklos pelnas</t>
  </si>
  <si>
    <t>Tipinės veiklos pelno marža</t>
  </si>
  <si>
    <t>Nusidėvėjimo sąnaudos</t>
  </si>
  <si>
    <t>EBITDA</t>
  </si>
  <si>
    <t>SIŪLOMAS GRAFIKAS</t>
  </si>
  <si>
    <t>NAUJOS PASKOLOS</t>
  </si>
  <si>
    <t>1-30 d.</t>
  </si>
  <si>
    <t>31-90 d.</t>
  </si>
  <si>
    <t>virš 90 d.</t>
  </si>
  <si>
    <t>Kiti</t>
  </si>
  <si>
    <t>Viso:</t>
  </si>
  <si>
    <t>Komentaras</t>
  </si>
  <si>
    <t>Pirkėjas</t>
  </si>
  <si>
    <t>Tiekėjas</t>
  </si>
  <si>
    <t>Įmonės materialus turtas</t>
  </si>
  <si>
    <t>TURTAS</t>
  </si>
  <si>
    <t>NUOSAVAS KAPITALAS IR ĮSIPAREIGOJIMAI</t>
  </si>
  <si>
    <t>KONTROLINĖ EILUTĖ</t>
  </si>
  <si>
    <t>Straipsniai</t>
  </si>
  <si>
    <t>ĮMONĖ</t>
  </si>
  <si>
    <t>Abejotinos skolos</t>
  </si>
  <si>
    <t>Beviltiškos skolos</t>
  </si>
  <si>
    <t>Atsargų rūšis</t>
  </si>
  <si>
    <t>Iš jų įsigytos prieš...</t>
  </si>
  <si>
    <t>31-180 d.</t>
  </si>
  <si>
    <t>181-360 d.</t>
  </si>
  <si>
    <t>&gt;360 d.</t>
  </si>
  <si>
    <t>Nelikvidžios atsargos</t>
  </si>
  <si>
    <t>Faktiniai duomenys/ Prognoziniai duomenys</t>
  </si>
  <si>
    <t>Prognozių prielaidos:</t>
  </si>
  <si>
    <t>Prielaidos</t>
  </si>
  <si>
    <t>Nr.</t>
  </si>
  <si>
    <t>INVESTICINĖ PASKOLA/ LIZINGAS</t>
  </si>
  <si>
    <t>Investicija</t>
  </si>
  <si>
    <t>IŠ VISO:</t>
  </si>
  <si>
    <t xml:space="preserve">    </t>
  </si>
  <si>
    <t>Finansavimo šaltinis</t>
  </si>
  <si>
    <t>Proc.</t>
  </si>
  <si>
    <t>Kliento lėšos:</t>
  </si>
  <si>
    <t>Įmonės lėšos</t>
  </si>
  <si>
    <t>Akcininkų papildomi įnašai</t>
  </si>
  <si>
    <t>ES SF lėšos</t>
  </si>
  <si>
    <t>APYVARTINĖ PASKOLA</t>
  </si>
  <si>
    <t>Paskolos panaudojimas</t>
  </si>
  <si>
    <t>Kiekis, vnt.</t>
  </si>
  <si>
    <t>Tiekėjai, šalis</t>
  </si>
  <si>
    <t>Produktas 1</t>
  </si>
  <si>
    <t>Produktas 2</t>
  </si>
  <si>
    <t>Produktas 3</t>
  </si>
  <si>
    <t>Produktas 4</t>
  </si>
  <si>
    <t>Arba produktų grupė</t>
  </si>
  <si>
    <t>Iš viso prekių kaina be PVM:</t>
  </si>
  <si>
    <t>Įmonės pranašumai prieš konkurentus:</t>
  </si>
  <si>
    <t xml:space="preserve">Nr. </t>
  </si>
  <si>
    <t>Pranašumai</t>
  </si>
  <si>
    <t>Pildoma tik investicinei paskolai arba lizingui</t>
  </si>
  <si>
    <t>Pildoma tik apyvartinei paskolai</t>
  </si>
  <si>
    <t>Pildoma visų paskolų/ lizingo atvejais</t>
  </si>
  <si>
    <t>Pardavimų pajamos</t>
  </si>
  <si>
    <t>Veiklos pelnas</t>
  </si>
  <si>
    <t>Trumpalaikis turtas</t>
  </si>
  <si>
    <t>Trumpalaikiai įsipareigojimai</t>
  </si>
  <si>
    <t>Kritinis likvidumas</t>
  </si>
  <si>
    <t>Einamojo mokumo rodiklis</t>
  </si>
  <si>
    <t>Apyvartinio kapitalo poreikis</t>
  </si>
  <si>
    <t>ĮKEITIMO ATVEJU ARBA PAPRAŠIUS PROJEKTŲ VERTINTOJUI.</t>
  </si>
  <si>
    <t>PROJEKTO FINANSAVIMO STRUKTŪRA</t>
  </si>
  <si>
    <t>Visa skola</t>
  </si>
  <si>
    <t>EUR</t>
  </si>
  <si>
    <t>Suma</t>
  </si>
  <si>
    <t>Balansinė vertė</t>
  </si>
  <si>
    <t>Suma be PVM, EUR</t>
  </si>
  <si>
    <t>PVM, EUR</t>
  </si>
  <si>
    <t>Suma su PVM, EUR</t>
  </si>
  <si>
    <t>Suma, EUR</t>
  </si>
  <si>
    <t>Kaina, EUR/ vnt. be PVM</t>
  </si>
  <si>
    <t>Paskolos suma, EUR</t>
  </si>
  <si>
    <t>Valiutos kodas</t>
  </si>
  <si>
    <r>
      <t xml:space="preserve">DĖMESIO: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</t>
    </r>
  </si>
  <si>
    <r>
      <t xml:space="preserve">DĖMESIO: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</t>
    </r>
    <r>
      <rPr>
        <b/>
        <sz val="12"/>
        <color indexed="10"/>
        <rFont val="Arial"/>
        <family val="2"/>
        <charset val="186"/>
      </rPr>
      <t xml:space="preserve"> DOKUMENTAS TURI BŪTI PASIRAŠYTAS VADOVO.</t>
    </r>
  </si>
  <si>
    <t>DOKUMENTAS TURI BŪTI PASIRAŠYTAS VADOVO IR VYR. FINANSININKO</t>
  </si>
  <si>
    <r>
      <t xml:space="preserve">DĖMESIO: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 DOKUMENTAS TURI BŪTI PASIRAŠYTAS VADOVO IR VYR. FINANSININKO.</t>
    </r>
  </si>
  <si>
    <r>
      <t xml:space="preserve">DĖMESIO: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 DOKUMENTAS TURI BŪTI PASIRAŠYTAS VADOVO IR VYR. FINANSININKO</t>
    </r>
  </si>
  <si>
    <r>
      <t xml:space="preserve">DĖMESIO: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</t>
    </r>
    <r>
      <rPr>
        <b/>
        <sz val="12"/>
        <color indexed="10"/>
        <rFont val="Arial"/>
        <family val="2"/>
        <charset val="186"/>
      </rPr>
      <t xml:space="preserve"> DOKUMENTAS TURI BŪTI PASIRAŠYTAS VADOVO IR VYR. FINANSININKO</t>
    </r>
  </si>
  <si>
    <t xml:space="preserve">ATSARGŲ DETALIZAVIMAS PATEIKIAMAS ATSIŽVELGIANT Į VERSLO SPECIFIKĄ (pvz.: prekybininkai); </t>
  </si>
  <si>
    <r>
      <t xml:space="preserve">DĖMESIO:  PILDOMI TIK </t>
    </r>
    <r>
      <rPr>
        <b/>
        <sz val="12"/>
        <color indexed="55"/>
        <rFont val="Arial"/>
        <family val="2"/>
        <charset val="186"/>
      </rPr>
      <t>PILKA SPALVA</t>
    </r>
    <r>
      <rPr>
        <b/>
        <sz val="12"/>
        <color indexed="10"/>
        <rFont val="Arial"/>
        <family val="2"/>
        <charset val="186"/>
      </rPr>
      <t xml:space="preserve"> PAŽYMĖTI LANGELIAI! DOKUMENTAS TURI BŪTI PASIRAŠYTAS VADOVO IR VYR. FINANSININKO.</t>
    </r>
  </si>
  <si>
    <t>Kiekis (EUR)</t>
  </si>
  <si>
    <t>Įmonės pavadinimas:</t>
  </si>
  <si>
    <t>A.</t>
  </si>
  <si>
    <t>ILGALAIKIS TURTAS</t>
  </si>
  <si>
    <t>1.</t>
  </si>
  <si>
    <t>NEMATERIALUSIS TURTAS</t>
  </si>
  <si>
    <t xml:space="preserve"> 1.1.</t>
  </si>
  <si>
    <t>Plėtros darbai</t>
  </si>
  <si>
    <t xml:space="preserve"> 1.2.</t>
  </si>
  <si>
    <t>Prestižas</t>
  </si>
  <si>
    <t xml:space="preserve"> 1.3.</t>
  </si>
  <si>
    <t>Programinė įranga</t>
  </si>
  <si>
    <t xml:space="preserve"> 1.4.</t>
  </si>
  <si>
    <t>Koncesijos, patentai, licencijos, prekių ženklai ir panašios teisės</t>
  </si>
  <si>
    <t xml:space="preserve"> 1.5.</t>
  </si>
  <si>
    <t>Kitas nematerialusis turtas</t>
  </si>
  <si>
    <t xml:space="preserve"> 1.6.</t>
  </si>
  <si>
    <t>Sumokėti avansai</t>
  </si>
  <si>
    <t>2.</t>
  </si>
  <si>
    <t>MATERIALUSIS TURTAS</t>
  </si>
  <si>
    <t xml:space="preserve"> 2.1.</t>
  </si>
  <si>
    <t>Žemė</t>
  </si>
  <si>
    <t xml:space="preserve"> 2.2.</t>
  </si>
  <si>
    <t>Pastatai ir statiniai</t>
  </si>
  <si>
    <t xml:space="preserve"> 2.3.</t>
  </si>
  <si>
    <t>Mašinos ir įranga</t>
  </si>
  <si>
    <t xml:space="preserve"> 2.4.</t>
  </si>
  <si>
    <t>Transporto priemonės</t>
  </si>
  <si>
    <t xml:space="preserve"> 2.5.</t>
  </si>
  <si>
    <t>Kiti įrenginiai, prietaisai ir įrankiai</t>
  </si>
  <si>
    <t xml:space="preserve"> 2.6.</t>
  </si>
  <si>
    <t>Investicinis turtas</t>
  </si>
  <si>
    <t xml:space="preserve">  2.6.1.</t>
  </si>
  <si>
    <t xml:space="preserve">  2.6.2.</t>
  </si>
  <si>
    <t xml:space="preserve">Pastatai </t>
  </si>
  <si>
    <t xml:space="preserve"> 2.7.</t>
  </si>
  <si>
    <t>Sumokėti avansai ir vykdomi materialio turto statybos (gamybos) darbai</t>
  </si>
  <si>
    <t>3.</t>
  </si>
  <si>
    <t>FINANSINIS TURTAS</t>
  </si>
  <si>
    <t xml:space="preserve"> 3.1.</t>
  </si>
  <si>
    <t>Įmonių grupės įmonių akcijos</t>
  </si>
  <si>
    <t xml:space="preserve"> 3.2.</t>
  </si>
  <si>
    <t>Paskolos įmonių grupės įmonėms</t>
  </si>
  <si>
    <t xml:space="preserve"> 3.3.</t>
  </si>
  <si>
    <t xml:space="preserve">Iš įmonių grupės įmonių gautinos sumos </t>
  </si>
  <si>
    <t xml:space="preserve"> 3.4.</t>
  </si>
  <si>
    <t>Asocijuotųjų įmonių akcijos</t>
  </si>
  <si>
    <t xml:space="preserve"> 3.5.</t>
  </si>
  <si>
    <t xml:space="preserve">Paskolos asocijuotosioms įmonėms </t>
  </si>
  <si>
    <t xml:space="preserve"> 3.6.</t>
  </si>
  <si>
    <t xml:space="preserve">Iš asocijuotųjų įmonių gautinos sumos </t>
  </si>
  <si>
    <t xml:space="preserve"> 3.7.</t>
  </si>
  <si>
    <t>Ilgalaikės investicijos</t>
  </si>
  <si>
    <t xml:space="preserve"> 3.8.</t>
  </si>
  <si>
    <t xml:space="preserve">Po vienų metų gautinos sumos </t>
  </si>
  <si>
    <t xml:space="preserve"> 3.9.</t>
  </si>
  <si>
    <t>Kitas finansinis turtas</t>
  </si>
  <si>
    <t>4.</t>
  </si>
  <si>
    <t>KITAS ILGALAIKIS TURTAS</t>
  </si>
  <si>
    <t xml:space="preserve"> 4.1.</t>
  </si>
  <si>
    <t>Atidėtojo pelno mokesčio turtas</t>
  </si>
  <si>
    <t xml:space="preserve"> 4.2.</t>
  </si>
  <si>
    <t>Biologinis turtas</t>
  </si>
  <si>
    <t xml:space="preserve"> 4.3.</t>
  </si>
  <si>
    <t>Kitas turtas</t>
  </si>
  <si>
    <t>B.</t>
  </si>
  <si>
    <t>TRUMPALAIKIS TURTAS</t>
  </si>
  <si>
    <t>ATSARGOS</t>
  </si>
  <si>
    <t xml:space="preserve">Žaliavos, medžiagos ir komplektavimo detalės </t>
  </si>
  <si>
    <t xml:space="preserve">Nebaigta produkcija ir vykdomi darbai </t>
  </si>
  <si>
    <t>Produkcija</t>
  </si>
  <si>
    <t>Pirktos prekės, skirtos perparduoti</t>
  </si>
  <si>
    <t>Ilgalaikis materialusis turtas, skirtas parduoti</t>
  </si>
  <si>
    <t xml:space="preserve"> 1.7.</t>
  </si>
  <si>
    <t xml:space="preserve">Sumokėti avansai </t>
  </si>
  <si>
    <t xml:space="preserve">PER VIENUS METUS GAUTINOS SUMOS </t>
  </si>
  <si>
    <t xml:space="preserve">Pirkėjų skolos </t>
  </si>
  <si>
    <t xml:space="preserve">Įmonių grupės įmonių skolos </t>
  </si>
  <si>
    <t>Asocijuotųjų įmonių skolos</t>
  </si>
  <si>
    <t xml:space="preserve">Kitos gautinos sumos </t>
  </si>
  <si>
    <t>TRUMPALAIKĖS INVESTICIJOS</t>
  </si>
  <si>
    <t xml:space="preserve">Kitos investicijos </t>
  </si>
  <si>
    <t>PINIGAI IR PINIGŲ EKVIVALENTAI</t>
  </si>
  <si>
    <t>C.</t>
  </si>
  <si>
    <t>ATEINANČIŲ LAIKOTARPIŲ SĄNAUDOS IR SUKAUPTOS PAJAMOS</t>
  </si>
  <si>
    <t>TURTO IŠ VISO</t>
  </si>
  <si>
    <t>D.</t>
  </si>
  <si>
    <t>NUOSAVAS KAPITALAS</t>
  </si>
  <si>
    <t>KAPITALAS</t>
  </si>
  <si>
    <t>Įstatinis (pasirašytasis) arba pagrindinis kapitalas</t>
  </si>
  <si>
    <t>Pasirašytasis neapmokėtas kapitalas (–)</t>
  </si>
  <si>
    <t>Savos akcijos, pajai (–)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</si>
  <si>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</si>
  <si>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</si>
  <si>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</si>
  <si>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</si>
  <si>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</si>
  <si>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</si>
  <si>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5.</t>
  </si>
  <si>
    <t>NEPASKIRSTYTASIS PELNAS (NUOSTOLIAI)</t>
  </si>
  <si>
    <t xml:space="preserve"> 5.1.</t>
  </si>
  <si>
    <t>Ataskaitinių metų pelnas (nuostoliai)</t>
  </si>
  <si>
    <t xml:space="preserve"> 5.2.</t>
  </si>
  <si>
    <t>Ankstesnių metų pelnas (nuostoliai)</t>
  </si>
  <si>
    <t>E.</t>
  </si>
  <si>
    <t>DOTACIJOS, SUBSIDIJOS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</si>
  <si>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</si>
  <si>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</si>
  <si>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</si>
  <si>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</si>
  <si>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</si>
  <si>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</si>
  <si>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SUMOS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</si>
  <si>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</si>
  <si>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</si>
  <si>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</si>
  <si>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</si>
  <si>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</si>
  <si>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 xml:space="preserve">Pagal vekselius ir čekius mokėtinos sumos </t>
  </si>
  <si>
    <t xml:space="preserve">Įmonių grupės įmonėms mokėtinos sumos </t>
  </si>
  <si>
    <t xml:space="preserve">Asocijuotosioms įmonėms mokėtinos sumos </t>
  </si>
  <si>
    <t xml:space="preserve"> 1.8.</t>
  </si>
  <si>
    <t>Kitos mokėtinos sumos ir ilgalaikiai įsipareigojimai</t>
  </si>
  <si>
    <t>PER VIENUS METUS MOKĖTINOS SUMOS IR KITI TRUMPALAIKIAI ĮSIPAREIGOJIMAI</t>
  </si>
  <si>
    <t>Asocijuotosioms įmonėms mokėtinos sumos</t>
  </si>
  <si>
    <t xml:space="preserve"> 2.8.</t>
  </si>
  <si>
    <t>Pelno mokesčio įsipareigojimai</t>
  </si>
  <si>
    <t xml:space="preserve"> 2.9.</t>
  </si>
  <si>
    <t>Su darbo santykiais susiję įsipareigojimai</t>
  </si>
  <si>
    <t xml:space="preserve"> 2.10.</t>
  </si>
  <si>
    <t>Kitos mokėtinos sumos ir trumpalaikiai įsipareigojimai</t>
  </si>
  <si>
    <t>H.</t>
  </si>
  <si>
    <t>SUKAUPTOS SĄNAUDOS IR ATEINANČIŲ LAIKOTARPIŲ PAJAMOS</t>
  </si>
  <si>
    <t>NUOSAVO KAPITALO IR ĮSIPAREIGOJIMŲ IŠ VISO</t>
  </si>
  <si>
    <t xml:space="preserve">Pardavimo pajamos </t>
  </si>
  <si>
    <t>Pardavimo savikaina</t>
  </si>
  <si>
    <t xml:space="preserve">Biologinio turto tikrosios vertės pokytis </t>
  </si>
  <si>
    <t>BENDRASIS PELNAS (NUOSTOLIAI)</t>
  </si>
  <si>
    <t>Pardavimo sąnaudos</t>
  </si>
  <si>
    <t>6.</t>
  </si>
  <si>
    <t>Bendrosios ir administracinės sąnaudos</t>
  </si>
  <si>
    <t>7.</t>
  </si>
  <si>
    <t>Kitos veiklos rezultatai</t>
  </si>
  <si>
    <t>8.</t>
  </si>
  <si>
    <t>Investicijų į patronuojančiosios, patronuojamųjų ir asocijuotųjų įmonių akcijas pajamos</t>
  </si>
  <si>
    <t>9.</t>
  </si>
  <si>
    <t>Kitų ilgalaikių investicijų ir paskolų pajamos</t>
  </si>
  <si>
    <t>10.</t>
  </si>
  <si>
    <t>Kitos palūkanų ir panašios pajamos</t>
  </si>
  <si>
    <t>11.</t>
  </si>
  <si>
    <t>Finansinio turto ir trumpalaikių investicijų vertės sumažėjimas</t>
  </si>
  <si>
    <t>12.</t>
  </si>
  <si>
    <t>Palūkanų ir kitos panašios sąnaudos</t>
  </si>
  <si>
    <t>13.</t>
  </si>
  <si>
    <t>PELNAS (NUOSTOLIAI) PRIEŠ APMOKESTINIMĄ</t>
  </si>
  <si>
    <t>14.</t>
  </si>
  <si>
    <t>Pelno mokestis</t>
  </si>
  <si>
    <t>15.</t>
  </si>
  <si>
    <t>GRYNASIS PELNAS (NUOSTOLIAI)</t>
  </si>
  <si>
    <t>Pagrindinių rodiklių lentelė</t>
  </si>
  <si>
    <t>Pardavimų pokytis, proc.</t>
  </si>
  <si>
    <t>-</t>
  </si>
  <si>
    <r>
      <rPr>
        <b/>
        <sz val="8"/>
        <color indexed="8"/>
        <rFont val="Arial"/>
        <family val="2"/>
        <charset val="186"/>
      </rPr>
      <t>Nusidėvėjimas</t>
    </r>
    <r>
      <rPr>
        <sz val="8"/>
        <color indexed="8"/>
        <rFont val="Arial"/>
        <family val="2"/>
        <charset val="186"/>
      </rPr>
      <t xml:space="preserve"> </t>
    </r>
    <r>
      <rPr>
        <b/>
        <sz val="8"/>
        <color indexed="10"/>
        <rFont val="Arial"/>
        <family val="2"/>
        <charset val="186"/>
      </rPr>
      <t>(įvedamas rankiniu būdu)</t>
    </r>
  </si>
  <si>
    <t>EBITDA marža, proc.</t>
  </si>
  <si>
    <t>Ilgalaikis turtas</t>
  </si>
  <si>
    <t>Atsargos</t>
  </si>
  <si>
    <t>Pirkėjų skolos</t>
  </si>
  <si>
    <t>Balansinio turto vertė</t>
  </si>
  <si>
    <t>Įstatinis kapitalas</t>
  </si>
  <si>
    <t>Nuosavybė</t>
  </si>
  <si>
    <t>Ilgalaikiai įsipareigojimai</t>
  </si>
  <si>
    <t>Nuosavybės rodiklis</t>
  </si>
  <si>
    <t>Nuosavybės rodiklis po paskolos</t>
  </si>
  <si>
    <t>Atsargų apyvartumas</t>
  </si>
  <si>
    <t>Pirkėjų apyvartumas</t>
  </si>
  <si>
    <t>Tiekėjų apyvartumas</t>
  </si>
  <si>
    <t>EBIT/Pardavimai</t>
  </si>
  <si>
    <t>Pardavimai/Turtas</t>
  </si>
  <si>
    <t>Debt/EBITDA (po paskolos suteikimo)</t>
  </si>
  <si>
    <t>Data:</t>
  </si>
  <si>
    <t xml:space="preserve">Turimi finansiniai įsipareigojimai detali informacija </t>
  </si>
  <si>
    <t>Detalizuokite atskirose eilutėse mokėtinas palūkanas ir paskolos grąžinimus</t>
  </si>
  <si>
    <t>Finansų istaiga</t>
  </si>
  <si>
    <t>Paskirtis (apyvartinė paskola, investicinė paskola, faktoringas, ...)</t>
  </si>
  <si>
    <t>Galutinis grąžinimo terminas (YYYY-MM-DD)</t>
  </si>
  <si>
    <r>
      <t xml:space="preserve">Įsipareigojimo likutis (EUR)
</t>
    </r>
    <r>
      <rPr>
        <b/>
        <sz val="7"/>
        <color indexed="10"/>
        <rFont val="Arial"/>
        <family val="2"/>
        <charset val="186"/>
      </rPr>
      <t>jei overdraftas, kredito linija, faktoringas tai nurodykite turimo limito sumą</t>
    </r>
  </si>
  <si>
    <t>Palūkanų norma (%)</t>
  </si>
  <si>
    <t>2023*</t>
  </si>
  <si>
    <t>2024*</t>
  </si>
  <si>
    <t>2025*</t>
  </si>
  <si>
    <t>2026*</t>
  </si>
  <si>
    <t>2027*</t>
  </si>
  <si>
    <t>2028*</t>
  </si>
  <si>
    <t>Paskola</t>
  </si>
  <si>
    <t>Viso paskolų</t>
  </si>
  <si>
    <t>Viso palūkanų</t>
  </si>
  <si>
    <t>Didžiausi Tiekėjas</t>
  </si>
  <si>
    <t>Didžiausi Pirkėjai</t>
  </si>
  <si>
    <t>Dalis tiekime %</t>
  </si>
  <si>
    <t>Dalis pardavimuose %</t>
  </si>
  <si>
    <t>Paskolos gavėjo veikla</t>
  </si>
  <si>
    <t>atsiskaitymo terminai pagal sutartis ar sąskaitas</t>
  </si>
  <si>
    <t>Įkeistas/neįkeistas/lizinguojamas</t>
  </si>
  <si>
    <r>
      <t xml:space="preserve">Iš jų apmokėti </t>
    </r>
    <r>
      <rPr>
        <b/>
        <sz val="10"/>
        <color indexed="10"/>
        <rFont val="Arial"/>
        <family val="2"/>
        <charset val="186"/>
      </rPr>
      <t>vėluojama</t>
    </r>
  </si>
  <si>
    <t>Komentaras dėl vėlavimų ar atsiskaitymo</t>
  </si>
  <si>
    <t>Finansų tarpininko paskola</t>
  </si>
  <si>
    <t>2029*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</si>
</sst>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yyyy\-mm\-dd;@"/>
    <numFmt numFmtId="210" formatCode="_(* ###0_);_(* \(###0\);_(* &quot;-&quot;??_);_(@_)"/>
    <numFmt numFmtId="213" formatCode="_(* #,##0_);_(* \(#,##0\);_(* &quot;-&quot;??_);_(@_)"/>
  </numFmts>
  <fonts count="4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0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2"/>
      <color indexed="55"/>
      <name val="Arial"/>
      <family val="2"/>
      <charset val="186"/>
    </font>
    <font>
      <b/>
      <sz val="12"/>
      <color indexed="10"/>
      <name val="Arial"/>
      <family val="2"/>
      <charset val="186"/>
    </font>
    <font>
      <b/>
      <sz val="12"/>
      <color indexed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10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7"/>
      <name val="Arial"/>
      <family val="2"/>
      <charset val="186"/>
    </font>
    <font>
      <b/>
      <sz val="7"/>
      <color indexed="10"/>
      <name val="Arial"/>
      <family val="2"/>
      <charset val="186"/>
    </font>
    <font>
      <b/>
      <sz val="9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0"/>
      <color indexed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theme="0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7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5" fillId="0" borderId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27" fillId="0" borderId="0" xfId="0" applyFont="1" applyProtection="1"/>
    <xf numFmtId="0" fontId="28" fillId="0" borderId="0" xfId="0" applyFont="1" applyProtection="1"/>
    <xf numFmtId="0" fontId="29" fillId="0" borderId="1" xfId="0" applyFont="1" applyBorder="1" applyProtection="1"/>
    <xf numFmtId="0" fontId="29" fillId="0" borderId="2" xfId="0" applyFont="1" applyBorder="1" applyProtection="1"/>
    <xf numFmtId="0" fontId="29" fillId="0" borderId="2" xfId="0" applyFont="1" applyBorder="1" applyAlignment="1" applyProtection="1">
      <alignment horizontal="center"/>
    </xf>
    <xf numFmtId="0" fontId="29" fillId="0" borderId="3" xfId="0" applyFont="1" applyBorder="1" applyProtection="1"/>
    <xf numFmtId="0" fontId="28" fillId="5" borderId="4" xfId="0" applyFont="1" applyFill="1" applyBorder="1" applyAlignment="1" applyProtection="1">
      <alignment wrapText="1"/>
      <protection locked="0"/>
    </xf>
    <xf numFmtId="4" fontId="28" fillId="5" borderId="5" xfId="0" applyNumberFormat="1" applyFont="1" applyFill="1" applyBorder="1" applyProtection="1">
      <protection locked="0"/>
    </xf>
    <xf numFmtId="4" fontId="28" fillId="0" borderId="5" xfId="0" applyNumberFormat="1" applyFont="1" applyFill="1" applyBorder="1" applyProtection="1"/>
    <xf numFmtId="0" fontId="28" fillId="5" borderId="6" xfId="0" applyFont="1" applyFill="1" applyBorder="1" applyAlignment="1" applyProtection="1">
      <alignment wrapText="1"/>
      <protection locked="0"/>
    </xf>
    <xf numFmtId="0" fontId="28" fillId="5" borderId="7" xfId="0" applyFont="1" applyFill="1" applyBorder="1" applyAlignment="1" applyProtection="1">
      <alignment wrapText="1"/>
      <protection locked="0"/>
    </xf>
    <xf numFmtId="4" fontId="28" fillId="5" borderId="8" xfId="0" applyNumberFormat="1" applyFont="1" applyFill="1" applyBorder="1" applyProtection="1">
      <protection locked="0"/>
    </xf>
    <xf numFmtId="0" fontId="28" fillId="5" borderId="9" xfId="0" applyFont="1" applyFill="1" applyBorder="1" applyAlignment="1" applyProtection="1">
      <alignment wrapText="1"/>
      <protection locked="0"/>
    </xf>
    <xf numFmtId="0" fontId="28" fillId="5" borderId="7" xfId="0" applyFont="1" applyFill="1" applyBorder="1" applyAlignment="1" applyProtection="1">
      <alignment horizontal="left" wrapText="1"/>
      <protection locked="0"/>
    </xf>
    <xf numFmtId="0" fontId="28" fillId="5" borderId="10" xfId="0" applyFont="1" applyFill="1" applyBorder="1" applyAlignment="1" applyProtection="1">
      <alignment wrapText="1"/>
      <protection locked="0"/>
    </xf>
    <xf numFmtId="4" fontId="28" fillId="5" borderId="11" xfId="0" applyNumberFormat="1" applyFont="1" applyFill="1" applyBorder="1" applyProtection="1">
      <protection locked="0"/>
    </xf>
    <xf numFmtId="0" fontId="28" fillId="5" borderId="12" xfId="0" applyFont="1" applyFill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horizontal="right"/>
    </xf>
    <xf numFmtId="4" fontId="29" fillId="0" borderId="2" xfId="0" applyNumberFormat="1" applyFont="1" applyBorder="1" applyProtection="1"/>
    <xf numFmtId="0" fontId="29" fillId="0" borderId="13" xfId="0" applyFont="1" applyBorder="1" applyProtection="1"/>
    <xf numFmtId="0" fontId="29" fillId="0" borderId="14" xfId="0" applyFont="1" applyBorder="1" applyProtection="1"/>
    <xf numFmtId="3" fontId="28" fillId="5" borderId="15" xfId="0" applyNumberFormat="1" applyFont="1" applyFill="1" applyBorder="1" applyProtection="1">
      <protection locked="0"/>
    </xf>
    <xf numFmtId="10" fontId="28" fillId="0" borderId="16" xfId="0" applyNumberFormat="1" applyFont="1" applyBorder="1" applyProtection="1"/>
    <xf numFmtId="0" fontId="28" fillId="0" borderId="7" xfId="0" applyFont="1" applyFill="1" applyBorder="1" applyAlignment="1" applyProtection="1">
      <alignment horizontal="right"/>
    </xf>
    <xf numFmtId="3" fontId="28" fillId="5" borderId="8" xfId="0" applyNumberFormat="1" applyFont="1" applyFill="1" applyBorder="1" applyProtection="1">
      <protection locked="0"/>
    </xf>
    <xf numFmtId="10" fontId="28" fillId="0" borderId="9" xfId="0" applyNumberFormat="1" applyFont="1" applyBorder="1" applyProtection="1"/>
    <xf numFmtId="0" fontId="28" fillId="0" borderId="7" xfId="0" applyFont="1" applyBorder="1" applyAlignment="1" applyProtection="1">
      <alignment horizontal="right"/>
    </xf>
    <xf numFmtId="0" fontId="29" fillId="0" borderId="17" xfId="0" applyFont="1" applyFill="1" applyBorder="1" applyAlignment="1" applyProtection="1">
      <alignment horizontal="left"/>
    </xf>
    <xf numFmtId="3" fontId="28" fillId="5" borderId="18" xfId="0" applyNumberFormat="1" applyFont="1" applyFill="1" applyBorder="1" applyProtection="1">
      <protection locked="0"/>
    </xf>
    <xf numFmtId="10" fontId="28" fillId="0" borderId="19" xfId="0" applyNumberFormat="1" applyFont="1" applyBorder="1" applyProtection="1"/>
    <xf numFmtId="0" fontId="29" fillId="0" borderId="1" xfId="0" applyFont="1" applyFill="1" applyBorder="1" applyAlignment="1" applyProtection="1">
      <alignment horizontal="right"/>
    </xf>
    <xf numFmtId="3" fontId="28" fillId="0" borderId="2" xfId="0" applyNumberFormat="1" applyFont="1" applyBorder="1" applyProtection="1"/>
    <xf numFmtId="10" fontId="28" fillId="0" borderId="3" xfId="0" applyNumberFormat="1" applyFont="1" applyBorder="1" applyProtection="1"/>
    <xf numFmtId="0" fontId="29" fillId="0" borderId="20" xfId="0" applyFont="1" applyBorder="1" applyAlignment="1" applyProtection="1">
      <alignment vertical="center"/>
    </xf>
    <xf numFmtId="0" fontId="29" fillId="0" borderId="20" xfId="0" applyFont="1" applyBorder="1" applyAlignment="1" applyProtection="1">
      <alignment horizontal="center" vertical="center" wrapText="1"/>
    </xf>
    <xf numFmtId="0" fontId="28" fillId="5" borderId="14" xfId="0" applyFont="1" applyFill="1" applyBorder="1" applyAlignment="1" applyProtection="1">
      <alignment wrapText="1"/>
      <protection locked="0"/>
    </xf>
    <xf numFmtId="4" fontId="28" fillId="5" borderId="15" xfId="0" applyNumberFormat="1" applyFont="1" applyFill="1" applyBorder="1" applyProtection="1">
      <protection locked="0"/>
    </xf>
    <xf numFmtId="4" fontId="28" fillId="0" borderId="15" xfId="0" applyNumberFormat="1" applyFont="1" applyBorder="1" applyProtection="1"/>
    <xf numFmtId="0" fontId="28" fillId="5" borderId="16" xfId="0" applyFont="1" applyFill="1" applyBorder="1" applyAlignment="1" applyProtection="1">
      <alignment wrapText="1"/>
      <protection locked="0"/>
    </xf>
    <xf numFmtId="4" fontId="28" fillId="0" borderId="8" xfId="0" applyNumberFormat="1" applyFont="1" applyBorder="1" applyProtection="1"/>
    <xf numFmtId="0" fontId="28" fillId="5" borderId="17" xfId="0" applyFont="1" applyFill="1" applyBorder="1" applyAlignment="1" applyProtection="1">
      <alignment wrapText="1"/>
      <protection locked="0"/>
    </xf>
    <xf numFmtId="4" fontId="28" fillId="5" borderId="18" xfId="0" applyNumberFormat="1" applyFont="1" applyFill="1" applyBorder="1" applyProtection="1">
      <protection locked="0"/>
    </xf>
    <xf numFmtId="4" fontId="28" fillId="0" borderId="18" xfId="0" applyNumberFormat="1" applyFont="1" applyBorder="1" applyProtection="1"/>
    <xf numFmtId="0" fontId="28" fillId="5" borderId="19" xfId="0" applyFont="1" applyFill="1" applyBorder="1" applyAlignment="1" applyProtection="1">
      <alignment wrapText="1"/>
      <protection locked="0"/>
    </xf>
    <xf numFmtId="4" fontId="29" fillId="0" borderId="21" xfId="0" applyNumberFormat="1" applyFont="1" applyBorder="1" applyProtection="1"/>
    <xf numFmtId="0" fontId="28" fillId="0" borderId="21" xfId="0" applyFont="1" applyBorder="1" applyProtection="1"/>
    <xf numFmtId="0" fontId="28" fillId="0" borderId="14" xfId="0" applyFont="1" applyBorder="1" applyProtection="1"/>
    <xf numFmtId="0" fontId="28" fillId="0" borderId="7" xfId="0" applyFont="1" applyBorder="1" applyProtection="1"/>
    <xf numFmtId="0" fontId="28" fillId="0" borderId="17" xfId="0" applyFont="1" applyBorder="1" applyProtection="1"/>
    <xf numFmtId="0" fontId="5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3" fontId="7" fillId="5" borderId="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Protection="1"/>
    <xf numFmtId="14" fontId="8" fillId="0" borderId="0" xfId="0" applyNumberFormat="1" applyFont="1" applyProtection="1"/>
    <xf numFmtId="0" fontId="4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Protection="1"/>
    <xf numFmtId="0" fontId="7" fillId="5" borderId="8" xfId="0" applyFont="1" applyFill="1" applyBorder="1" applyProtection="1">
      <protection locked="0"/>
    </xf>
    <xf numFmtId="3" fontId="4" fillId="0" borderId="8" xfId="0" applyNumberFormat="1" applyFont="1" applyFill="1" applyBorder="1" applyAlignment="1" applyProtection="1">
      <alignment horizontal="right"/>
    </xf>
    <xf numFmtId="9" fontId="4" fillId="0" borderId="8" xfId="3" applyFont="1" applyFill="1" applyBorder="1" applyAlignment="1" applyProtection="1">
      <alignment horizontal="right"/>
    </xf>
    <xf numFmtId="0" fontId="7" fillId="0" borderId="0" xfId="0" applyFont="1" applyProtection="1"/>
    <xf numFmtId="0" fontId="4" fillId="0" borderId="8" xfId="0" applyFont="1" applyBorder="1" applyAlignment="1" applyProtection="1">
      <alignment horizontal="right" vertical="top"/>
    </xf>
    <xf numFmtId="0" fontId="4" fillId="0" borderId="8" xfId="0" applyFont="1" applyBorder="1" applyAlignment="1" applyProtection="1">
      <alignment vertical="top"/>
    </xf>
    <xf numFmtId="3" fontId="6" fillId="5" borderId="8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/>
    </xf>
    <xf numFmtId="0" fontId="4" fillId="6" borderId="8" xfId="0" applyFont="1" applyFill="1" applyBorder="1" applyAlignment="1" applyProtection="1">
      <alignment vertical="top"/>
    </xf>
    <xf numFmtId="0" fontId="6" fillId="5" borderId="8" xfId="0" applyFont="1" applyFill="1" applyBorder="1" applyAlignment="1" applyProtection="1">
      <alignment horizontal="right" vertical="top"/>
      <protection locked="0"/>
    </xf>
    <xf numFmtId="0" fontId="6" fillId="0" borderId="0" xfId="0" applyFont="1" applyBorder="1" applyProtection="1"/>
    <xf numFmtId="14" fontId="30" fillId="0" borderId="0" xfId="0" applyNumberFormat="1" applyFont="1" applyProtection="1"/>
    <xf numFmtId="0" fontId="8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/>
    </xf>
    <xf numFmtId="0" fontId="6" fillId="5" borderId="8" xfId="0" applyFont="1" applyFill="1" applyBorder="1" applyAlignment="1" applyProtection="1">
      <alignment wrapText="1"/>
      <protection locked="0"/>
    </xf>
    <xf numFmtId="3" fontId="6" fillId="5" borderId="8" xfId="0" applyNumberFormat="1" applyFont="1" applyFill="1" applyBorder="1" applyAlignment="1" applyProtection="1">
      <alignment horizontal="right" wrapText="1"/>
      <protection locked="0"/>
    </xf>
    <xf numFmtId="0" fontId="6" fillId="5" borderId="8" xfId="0" applyFont="1" applyFill="1" applyBorder="1" applyProtection="1">
      <protection locked="0"/>
    </xf>
    <xf numFmtId="3" fontId="6" fillId="5" borderId="8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Border="1" applyProtection="1"/>
    <xf numFmtId="3" fontId="8" fillId="0" borderId="8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8" fillId="0" borderId="8" xfId="0" applyFont="1" applyBorder="1" applyAlignment="1" applyProtection="1">
      <alignment horizontal="justify" vertical="top" wrapText="1"/>
    </xf>
    <xf numFmtId="179" fontId="8" fillId="0" borderId="8" xfId="0" applyNumberFormat="1" applyFont="1" applyBorder="1" applyAlignment="1" applyProtection="1">
      <alignment horizontal="justify" vertical="top" wrapText="1"/>
    </xf>
    <xf numFmtId="0" fontId="8" fillId="0" borderId="8" xfId="0" applyFont="1" applyBorder="1" applyAlignment="1" applyProtection="1">
      <alignment horizontal="justify" vertical="top"/>
    </xf>
    <xf numFmtId="3" fontId="6" fillId="5" borderId="8" xfId="0" applyNumberFormat="1" applyFont="1" applyFill="1" applyBorder="1" applyAlignment="1" applyProtection="1">
      <alignment horizontal="right" vertical="top" wrapText="1"/>
      <protection locked="0"/>
    </xf>
    <xf numFmtId="3" fontId="6" fillId="5" borderId="8" xfId="3" applyNumberFormat="1" applyFont="1" applyFill="1" applyBorder="1" applyAlignment="1" applyProtection="1">
      <alignment horizontal="right" vertical="top" wrapText="1"/>
      <protection locked="0"/>
    </xf>
    <xf numFmtId="0" fontId="9" fillId="0" borderId="22" xfId="0" applyFont="1" applyBorder="1" applyAlignment="1" applyProtection="1"/>
    <xf numFmtId="0" fontId="9" fillId="0" borderId="23" xfId="0" applyFont="1" applyBorder="1" applyAlignment="1" applyProtection="1"/>
    <xf numFmtId="3" fontId="6" fillId="0" borderId="0" xfId="3" applyNumberFormat="1" applyFont="1" applyBorder="1" applyAlignment="1" applyProtection="1">
      <alignment horizontal="right" vertical="top" wrapText="1"/>
    </xf>
    <xf numFmtId="0" fontId="30" fillId="0" borderId="0" xfId="0" applyFont="1" applyProtection="1"/>
    <xf numFmtId="14" fontId="6" fillId="0" borderId="0" xfId="0" applyNumberFormat="1" applyFont="1" applyProtection="1"/>
    <xf numFmtId="0" fontId="4" fillId="0" borderId="0" xfId="0" applyFont="1" applyProtection="1"/>
    <xf numFmtId="0" fontId="8" fillId="0" borderId="24" xfId="0" applyFont="1" applyBorder="1" applyProtection="1"/>
    <xf numFmtId="10" fontId="8" fillId="5" borderId="21" xfId="0" applyNumberFormat="1" applyFont="1" applyFill="1" applyBorder="1" applyProtection="1">
      <protection locked="0"/>
    </xf>
    <xf numFmtId="14" fontId="6" fillId="0" borderId="23" xfId="0" applyNumberFormat="1" applyFont="1" applyBorder="1" applyProtection="1"/>
    <xf numFmtId="0" fontId="6" fillId="0" borderId="23" xfId="0" applyFont="1" applyBorder="1" applyProtection="1"/>
    <xf numFmtId="4" fontId="6" fillId="5" borderId="0" xfId="0" applyNumberFormat="1" applyFont="1" applyFill="1" applyProtection="1">
      <protection locked="0"/>
    </xf>
    <xf numFmtId="4" fontId="6" fillId="0" borderId="0" xfId="0" applyNumberFormat="1" applyFont="1" applyProtection="1"/>
    <xf numFmtId="4" fontId="6" fillId="5" borderId="23" xfId="0" applyNumberFormat="1" applyFont="1" applyFill="1" applyBorder="1" applyProtection="1">
      <protection locked="0"/>
    </xf>
    <xf numFmtId="4" fontId="6" fillId="0" borderId="23" xfId="0" applyNumberFormat="1" applyFont="1" applyBorder="1" applyProtection="1"/>
    <xf numFmtId="14" fontId="6" fillId="7" borderId="0" xfId="0" applyNumberFormat="1" applyFont="1" applyFill="1" applyProtection="1"/>
    <xf numFmtId="14" fontId="6" fillId="2" borderId="25" xfId="0" applyNumberFormat="1" applyFont="1" applyFill="1" applyBorder="1" applyProtection="1"/>
    <xf numFmtId="14" fontId="6" fillId="2" borderId="0" xfId="0" applyNumberFormat="1" applyFont="1" applyFill="1" applyBorder="1" applyProtection="1"/>
    <xf numFmtId="14" fontId="6" fillId="3" borderId="25" xfId="0" applyNumberFormat="1" applyFont="1" applyFill="1" applyBorder="1" applyProtection="1"/>
    <xf numFmtId="14" fontId="6" fillId="3" borderId="0" xfId="0" applyNumberFormat="1" applyFont="1" applyFill="1" applyBorder="1" applyProtection="1"/>
    <xf numFmtId="14" fontId="6" fillId="4" borderId="25" xfId="0" applyNumberFormat="1" applyFont="1" applyFill="1" applyBorder="1" applyProtection="1"/>
    <xf numFmtId="14" fontId="6" fillId="4" borderId="0" xfId="0" applyNumberFormat="1" applyFont="1" applyFill="1" applyBorder="1" applyProtection="1"/>
    <xf numFmtId="14" fontId="6" fillId="8" borderId="25" xfId="0" applyNumberFormat="1" applyFont="1" applyFill="1" applyBorder="1" applyProtection="1"/>
    <xf numFmtId="14" fontId="6" fillId="8" borderId="0" xfId="0" applyNumberFormat="1" applyFont="1" applyFill="1" applyBorder="1" applyProtection="1"/>
    <xf numFmtId="14" fontId="6" fillId="8" borderId="23" xfId="0" applyNumberFormat="1" applyFont="1" applyFill="1" applyBorder="1" applyProtection="1"/>
    <xf numFmtId="14" fontId="6" fillId="9" borderId="0" xfId="0" applyNumberFormat="1" applyFont="1" applyFill="1" applyBorder="1" applyProtection="1"/>
    <xf numFmtId="14" fontId="6" fillId="9" borderId="23" xfId="0" applyNumberFormat="1" applyFont="1" applyFill="1" applyBorder="1" applyProtection="1"/>
    <xf numFmtId="14" fontId="6" fillId="10" borderId="0" xfId="0" applyNumberFormat="1" applyFont="1" applyFill="1" applyBorder="1" applyProtection="1"/>
    <xf numFmtId="14" fontId="6" fillId="10" borderId="23" xfId="0" applyNumberFormat="1" applyFont="1" applyFill="1" applyBorder="1" applyProtection="1"/>
    <xf numFmtId="14" fontId="6" fillId="11" borderId="0" xfId="0" applyNumberFormat="1" applyFont="1" applyFill="1" applyBorder="1" applyProtection="1"/>
    <xf numFmtId="4" fontId="6" fillId="5" borderId="0" xfId="0" applyNumberFormat="1" applyFont="1" applyFill="1" applyBorder="1" applyProtection="1">
      <protection locked="0"/>
    </xf>
    <xf numFmtId="14" fontId="6" fillId="11" borderId="23" xfId="0" applyNumberFormat="1" applyFont="1" applyFill="1" applyBorder="1" applyProtection="1"/>
    <xf numFmtId="14" fontId="6" fillId="12" borderId="0" xfId="0" applyNumberFormat="1" applyFont="1" applyFill="1" applyBorder="1" applyProtection="1"/>
    <xf numFmtId="14" fontId="6" fillId="12" borderId="23" xfId="0" applyNumberFormat="1" applyFont="1" applyFill="1" applyBorder="1" applyProtection="1"/>
    <xf numFmtId="14" fontId="6" fillId="13" borderId="0" xfId="0" applyNumberFormat="1" applyFont="1" applyFill="1" applyProtection="1"/>
    <xf numFmtId="14" fontId="6" fillId="13" borderId="23" xfId="0" applyNumberFormat="1" applyFont="1" applyFill="1" applyBorder="1" applyProtection="1"/>
    <xf numFmtId="14" fontId="6" fillId="14" borderId="0" xfId="0" applyNumberFormat="1" applyFont="1" applyFill="1" applyProtection="1"/>
    <xf numFmtId="14" fontId="6" fillId="14" borderId="23" xfId="0" applyNumberFormat="1" applyFont="1" applyFill="1" applyBorder="1" applyProtection="1"/>
    <xf numFmtId="4" fontId="8" fillId="0" borderId="0" xfId="0" applyNumberFormat="1" applyFont="1" applyProtection="1"/>
    <xf numFmtId="3" fontId="6" fillId="6" borderId="8" xfId="0" applyNumberFormat="1" applyFont="1" applyFill="1" applyBorder="1" applyAlignment="1" applyProtection="1">
      <alignment horizontal="right" vertical="top" wrapText="1"/>
      <protection locked="0"/>
    </xf>
    <xf numFmtId="3" fontId="6" fillId="6" borderId="8" xfId="3" applyNumberFormat="1" applyFont="1" applyFill="1" applyBorder="1" applyAlignment="1" applyProtection="1">
      <alignment horizontal="right" vertical="top" wrapText="1"/>
      <protection locked="0"/>
    </xf>
    <xf numFmtId="0" fontId="8" fillId="15" borderId="8" xfId="0" applyFont="1" applyFill="1" applyBorder="1" applyAlignment="1" applyProtection="1">
      <alignment horizontal="justify" vertical="top"/>
    </xf>
    <xf numFmtId="3" fontId="6" fillId="15" borderId="8" xfId="3" applyNumberFormat="1" applyFont="1" applyFill="1" applyBorder="1" applyAlignment="1" applyProtection="1">
      <alignment horizontal="right" vertical="top" wrapText="1"/>
      <protection locked="0"/>
    </xf>
    <xf numFmtId="0" fontId="31" fillId="6" borderId="0" xfId="0" applyFont="1" applyFill="1" applyBorder="1" applyAlignment="1" applyProtection="1">
      <alignment horizontal="justify" vertical="top"/>
    </xf>
    <xf numFmtId="0" fontId="31" fillId="6" borderId="8" xfId="0" applyFont="1" applyFill="1" applyBorder="1" applyAlignment="1" applyProtection="1">
      <alignment horizontal="center"/>
      <protection locked="0"/>
    </xf>
    <xf numFmtId="0" fontId="9" fillId="0" borderId="26" xfId="0" applyFont="1" applyBorder="1" applyAlignment="1" applyProtection="1"/>
    <xf numFmtId="0" fontId="31" fillId="6" borderId="0" xfId="0" applyFont="1" applyFill="1" applyBorder="1" applyAlignment="1" applyProtection="1">
      <alignment horizontal="center"/>
      <protection locked="0"/>
    </xf>
    <xf numFmtId="0" fontId="31" fillId="6" borderId="0" xfId="0" applyFont="1" applyFill="1" applyBorder="1" applyAlignment="1" applyProtection="1">
      <alignment horizontal="center"/>
    </xf>
    <xf numFmtId="3" fontId="31" fillId="6" borderId="0" xfId="3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/>
    <xf numFmtId="9" fontId="6" fillId="15" borderId="8" xfId="3" applyFont="1" applyFill="1" applyBorder="1" applyAlignment="1" applyProtection="1">
      <alignment horizontal="right" vertical="top" wrapText="1"/>
    </xf>
    <xf numFmtId="3" fontId="6" fillId="15" borderId="8" xfId="0" applyNumberFormat="1" applyFont="1" applyFill="1" applyBorder="1" applyAlignment="1" applyProtection="1">
      <alignment horizontal="right" vertical="top" wrapText="1"/>
    </xf>
    <xf numFmtId="3" fontId="31" fillId="6" borderId="0" xfId="3" applyNumberFormat="1" applyFont="1" applyFill="1" applyBorder="1" applyAlignment="1" applyProtection="1">
      <alignment horizontal="center" vertical="top" wrapText="1"/>
    </xf>
    <xf numFmtId="0" fontId="32" fillId="0" borderId="0" xfId="0" applyFont="1" applyAlignment="1" applyProtection="1">
      <alignment vertical="top"/>
    </xf>
    <xf numFmtId="14" fontId="31" fillId="6" borderId="0" xfId="0" applyNumberFormat="1" applyFont="1" applyFill="1" applyAlignment="1" applyProtection="1">
      <alignment horizontal="center"/>
      <protection locked="0"/>
    </xf>
    <xf numFmtId="0" fontId="31" fillId="6" borderId="8" xfId="0" applyFont="1" applyFill="1" applyBorder="1" applyAlignment="1" applyProtection="1">
      <alignment horizontal="center" vertical="center"/>
      <protection locked="0"/>
    </xf>
    <xf numFmtId="14" fontId="4" fillId="6" borderId="8" xfId="0" applyNumberFormat="1" applyFont="1" applyFill="1" applyBorder="1" applyProtection="1">
      <protection locked="0"/>
    </xf>
    <xf numFmtId="0" fontId="33" fillId="0" borderId="0" xfId="0" applyFont="1" applyProtection="1"/>
    <xf numFmtId="4" fontId="6" fillId="6" borderId="0" xfId="0" applyNumberFormat="1" applyFont="1" applyFill="1" applyProtection="1">
      <protection locked="0"/>
    </xf>
    <xf numFmtId="4" fontId="6" fillId="6" borderId="23" xfId="0" applyNumberFormat="1" applyFont="1" applyFill="1" applyBorder="1" applyProtection="1">
      <protection locked="0"/>
    </xf>
    <xf numFmtId="0" fontId="6" fillId="6" borderId="23" xfId="0" applyFont="1" applyFill="1" applyBorder="1" applyProtection="1"/>
    <xf numFmtId="3" fontId="8" fillId="6" borderId="21" xfId="0" applyNumberFormat="1" applyFont="1" applyFill="1" applyBorder="1" applyProtection="1">
      <protection locked="0"/>
    </xf>
    <xf numFmtId="49" fontId="6" fillId="0" borderId="0" xfId="0" applyNumberFormat="1" applyFont="1" applyProtection="1"/>
    <xf numFmtId="0" fontId="34" fillId="16" borderId="0" xfId="0" applyFont="1" applyFill="1" applyProtection="1"/>
    <xf numFmtId="0" fontId="32" fillId="0" borderId="0" xfId="0" applyFont="1"/>
    <xf numFmtId="0" fontId="35" fillId="0" borderId="0" xfId="0" applyFont="1"/>
    <xf numFmtId="0" fontId="35" fillId="0" borderId="8" xfId="0" applyFont="1" applyBorder="1" applyAlignment="1">
      <alignment horizontal="left"/>
    </xf>
    <xf numFmtId="14" fontId="36" fillId="0" borderId="8" xfId="0" applyNumberFormat="1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top"/>
    </xf>
    <xf numFmtId="0" fontId="35" fillId="0" borderId="8" xfId="0" applyFont="1" applyBorder="1" applyAlignment="1">
      <alignment horizontal="left" vertical="top" wrapText="1"/>
    </xf>
    <xf numFmtId="0" fontId="35" fillId="0" borderId="8" xfId="0" applyFont="1" applyBorder="1"/>
    <xf numFmtId="0" fontId="35" fillId="0" borderId="8" xfId="0" applyFont="1" applyBorder="1" applyAlignment="1">
      <alignment vertical="top"/>
    </xf>
    <xf numFmtId="0" fontId="37" fillId="0" borderId="0" xfId="0" applyFont="1" applyAlignment="1">
      <alignment horizontal="right"/>
    </xf>
    <xf numFmtId="210" fontId="35" fillId="0" borderId="0" xfId="0" applyNumberFormat="1" applyFont="1"/>
    <xf numFmtId="14" fontId="36" fillId="0" borderId="8" xfId="0" applyNumberFormat="1" applyFont="1" applyBorder="1"/>
    <xf numFmtId="3" fontId="35" fillId="0" borderId="8" xfId="0" applyNumberFormat="1" applyFont="1" applyBorder="1"/>
    <xf numFmtId="10" fontId="35" fillId="0" borderId="8" xfId="0" applyNumberFormat="1" applyFont="1" applyBorder="1"/>
    <xf numFmtId="4" fontId="35" fillId="0" borderId="8" xfId="0" applyNumberFormat="1" applyFont="1" applyBorder="1"/>
    <xf numFmtId="0" fontId="26" fillId="0" borderId="0" xfId="0" applyFont="1"/>
    <xf numFmtId="0" fontId="36" fillId="6" borderId="27" xfId="1" applyFont="1" applyFill="1" applyBorder="1" applyAlignment="1">
      <alignment vertical="top"/>
    </xf>
    <xf numFmtId="0" fontId="36" fillId="6" borderId="28" xfId="1" applyFont="1" applyFill="1" applyBorder="1" applyAlignment="1">
      <alignment vertical="top"/>
    </xf>
    <xf numFmtId="0" fontId="36" fillId="6" borderId="29" xfId="1" applyFont="1" applyFill="1" applyBorder="1" applyAlignment="1">
      <alignment vertical="top"/>
    </xf>
    <xf numFmtId="0" fontId="38" fillId="6" borderId="8" xfId="1" applyFont="1" applyFill="1" applyBorder="1" applyAlignment="1">
      <alignment horizontal="right" vertical="top"/>
    </xf>
    <xf numFmtId="0" fontId="39" fillId="6" borderId="17" xfId="1" applyFont="1" applyFill="1" applyBorder="1" applyAlignment="1">
      <alignment horizontal="right" vertical="top"/>
    </xf>
    <xf numFmtId="0" fontId="39" fillId="6" borderId="30" xfId="1" applyFont="1" applyFill="1" applyBorder="1" applyAlignment="1">
      <alignment horizontal="right" vertical="top"/>
    </xf>
    <xf numFmtId="0" fontId="25" fillId="0" borderId="19" xfId="2" applyBorder="1" applyAlignment="1">
      <alignment horizontal="right"/>
    </xf>
    <xf numFmtId="0" fontId="36" fillId="6" borderId="31" xfId="1" applyFont="1" applyFill="1" applyBorder="1" applyAlignment="1">
      <alignment vertical="top"/>
    </xf>
    <xf numFmtId="0" fontId="4" fillId="6" borderId="8" xfId="0" applyNumberFormat="1" applyFont="1" applyFill="1" applyBorder="1" applyProtection="1">
      <protection locked="0"/>
    </xf>
    <xf numFmtId="1" fontId="35" fillId="0" borderId="8" xfId="0" applyNumberFormat="1" applyFont="1" applyBorder="1"/>
    <xf numFmtId="2" fontId="35" fillId="0" borderId="8" xfId="0" applyNumberFormat="1" applyFont="1" applyBorder="1"/>
    <xf numFmtId="213" fontId="36" fillId="0" borderId="8" xfId="0" applyNumberFormat="1" applyFont="1" applyBorder="1"/>
    <xf numFmtId="213" fontId="36" fillId="0" borderId="8" xfId="0" applyNumberFormat="1" applyFont="1" applyBorder="1" applyAlignment="1">
      <alignment horizontal="right"/>
    </xf>
    <xf numFmtId="213" fontId="35" fillId="0" borderId="8" xfId="0" applyNumberFormat="1" applyFont="1" applyBorder="1" applyAlignment="1">
      <alignment horizontal="right"/>
    </xf>
    <xf numFmtId="213" fontId="35" fillId="0" borderId="8" xfId="0" applyNumberFormat="1" applyFont="1" applyBorder="1"/>
    <xf numFmtId="213" fontId="35" fillId="0" borderId="8" xfId="0" applyNumberFormat="1" applyFont="1" applyBorder="1" applyAlignment="1"/>
    <xf numFmtId="213" fontId="39" fillId="0" borderId="8" xfId="0" applyNumberFormat="1" applyFont="1" applyBorder="1"/>
    <xf numFmtId="0" fontId="0" fillId="0" borderId="0" xfId="0" applyAlignment="1">
      <alignment vertical="top"/>
    </xf>
    <xf numFmtId="0" fontId="8" fillId="0" borderId="11" xfId="0" applyFont="1" applyBorder="1" applyAlignment="1" applyProtection="1">
      <alignment vertical="top" wrapText="1"/>
    </xf>
    <xf numFmtId="0" fontId="4" fillId="0" borderId="11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vertical="top"/>
    </xf>
    <xf numFmtId="0" fontId="7" fillId="5" borderId="8" xfId="0" applyFont="1" applyFill="1" applyBorder="1" applyAlignment="1" applyProtection="1">
      <alignment vertical="top"/>
      <protection locked="0"/>
    </xf>
    <xf numFmtId="3" fontId="7" fillId="5" borderId="8" xfId="0" applyNumberFormat="1" applyFont="1" applyFill="1" applyBorder="1" applyAlignment="1" applyProtection="1">
      <alignment horizontal="right" vertical="top"/>
      <protection locked="0"/>
    </xf>
    <xf numFmtId="0" fontId="7" fillId="0" borderId="8" xfId="0" applyFont="1" applyBorder="1" applyAlignment="1" applyProtection="1">
      <alignment vertical="top"/>
    </xf>
    <xf numFmtId="0" fontId="26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29" fillId="0" borderId="0" xfId="0" applyFont="1" applyAlignment="1" applyProtection="1">
      <alignment vertical="center"/>
    </xf>
    <xf numFmtId="0" fontId="39" fillId="5" borderId="32" xfId="1" applyFont="1" applyFill="1" applyBorder="1" applyAlignment="1" applyProtection="1">
      <alignment horizontal="right" vertical="top"/>
      <protection locked="0"/>
    </xf>
    <xf numFmtId="0" fontId="39" fillId="5" borderId="33" xfId="1" applyFont="1" applyFill="1" applyBorder="1" applyAlignment="1" applyProtection="1">
      <alignment horizontal="right" vertical="top"/>
      <protection locked="0"/>
    </xf>
    <xf numFmtId="0" fontId="39" fillId="5" borderId="22" xfId="1" applyFont="1" applyFill="1" applyBorder="1" applyAlignment="1" applyProtection="1">
      <alignment horizontal="right" vertical="top"/>
      <protection locked="0"/>
    </xf>
    <xf numFmtId="0" fontId="39" fillId="5" borderId="34" xfId="1" applyFont="1" applyFill="1" applyBorder="1" applyAlignment="1" applyProtection="1">
      <alignment horizontal="right" vertical="top"/>
      <protection locked="0"/>
    </xf>
    <xf numFmtId="213" fontId="35" fillId="5" borderId="8" xfId="0" applyNumberFormat="1" applyFont="1" applyFill="1" applyBorder="1"/>
    <xf numFmtId="213" fontId="35" fillId="5" borderId="8" xfId="0" applyNumberFormat="1" applyFont="1" applyFill="1" applyBorder="1" applyAlignment="1">
      <alignment horizontal="left"/>
    </xf>
    <xf numFmtId="213" fontId="39" fillId="5" borderId="8" xfId="0" applyNumberFormat="1" applyFont="1" applyFill="1" applyBorder="1"/>
    <xf numFmtId="213" fontId="35" fillId="5" borderId="8" xfId="0" applyNumberFormat="1" applyFont="1" applyFill="1" applyBorder="1" applyAlignment="1">
      <alignment horizontal="right"/>
    </xf>
    <xf numFmtId="213" fontId="36" fillId="5" borderId="8" xfId="0" applyNumberFormat="1" applyFont="1" applyFill="1" applyBorder="1"/>
    <xf numFmtId="14" fontId="36" fillId="5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Protection="1"/>
    <xf numFmtId="49" fontId="40" fillId="5" borderId="21" xfId="0" applyNumberFormat="1" applyFont="1" applyFill="1" applyBorder="1" applyAlignment="1" applyProtection="1">
      <alignment vertical="center"/>
      <protection locked="0"/>
    </xf>
    <xf numFmtId="0" fontId="35" fillId="0" borderId="8" xfId="0" applyNumberFormat="1" applyFont="1" applyBorder="1"/>
    <xf numFmtId="0" fontId="39" fillId="6" borderId="4" xfId="1" applyFont="1" applyFill="1" applyBorder="1" applyAlignment="1">
      <alignment horizontal="right" vertical="top"/>
    </xf>
    <xf numFmtId="0" fontId="39" fillId="6" borderId="35" xfId="1" applyFont="1" applyFill="1" applyBorder="1" applyAlignment="1">
      <alignment horizontal="right" vertical="top"/>
    </xf>
    <xf numFmtId="0" fontId="39" fillId="5" borderId="36" xfId="1" applyFont="1" applyFill="1" applyBorder="1" applyAlignment="1" applyProtection="1">
      <alignment horizontal="right" vertical="top"/>
      <protection locked="0"/>
    </xf>
    <xf numFmtId="0" fontId="39" fillId="5" borderId="37" xfId="1" applyFont="1" applyFill="1" applyBorder="1" applyAlignment="1" applyProtection="1">
      <alignment horizontal="right" vertical="top"/>
      <protection locked="0"/>
    </xf>
    <xf numFmtId="49" fontId="4" fillId="0" borderId="24" xfId="0" applyNumberFormat="1" applyFont="1" applyBorder="1" applyAlignment="1" applyProtection="1">
      <alignment horizontal="center" vertical="top" wrapText="1"/>
    </xf>
    <xf numFmtId="0" fontId="31" fillId="6" borderId="24" xfId="0" applyFont="1" applyFill="1" applyBorder="1" applyAlignment="1" applyProtection="1">
      <alignment horizontal="center"/>
      <protection locked="0"/>
    </xf>
    <xf numFmtId="3" fontId="7" fillId="5" borderId="24" xfId="0" applyNumberFormat="1" applyFont="1" applyFill="1" applyBorder="1" applyAlignment="1" applyProtection="1">
      <alignment horizontal="right"/>
      <protection locked="0"/>
    </xf>
    <xf numFmtId="3" fontId="4" fillId="0" borderId="24" xfId="0" applyNumberFormat="1" applyFont="1" applyFill="1" applyBorder="1" applyAlignment="1" applyProtection="1">
      <alignment horizontal="right"/>
    </xf>
    <xf numFmtId="9" fontId="4" fillId="0" borderId="24" xfId="3" applyFont="1" applyFill="1" applyBorder="1" applyAlignment="1" applyProtection="1">
      <alignment horizontal="right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3" fontId="7" fillId="5" borderId="7" xfId="0" applyNumberFormat="1" applyFont="1" applyFill="1" applyBorder="1" applyAlignment="1" applyProtection="1">
      <alignment horizontal="right"/>
      <protection locked="0"/>
    </xf>
    <xf numFmtId="3" fontId="7" fillId="5" borderId="9" xfId="0" applyNumberFormat="1" applyFont="1" applyFill="1" applyBorder="1" applyAlignment="1" applyProtection="1">
      <alignment horizontal="right"/>
      <protection locked="0"/>
    </xf>
    <xf numFmtId="3" fontId="4" fillId="0" borderId="7" xfId="0" applyNumberFormat="1" applyFont="1" applyFill="1" applyBorder="1" applyAlignment="1" applyProtection="1">
      <alignment horizontal="right"/>
    </xf>
    <xf numFmtId="3" fontId="4" fillId="0" borderId="9" xfId="0" applyNumberFormat="1" applyFont="1" applyFill="1" applyBorder="1" applyAlignment="1" applyProtection="1">
      <alignment horizontal="right"/>
    </xf>
    <xf numFmtId="9" fontId="4" fillId="0" borderId="17" xfId="3" applyFont="1" applyFill="1" applyBorder="1" applyAlignment="1" applyProtection="1">
      <alignment horizontal="right"/>
    </xf>
    <xf numFmtId="9" fontId="4" fillId="0" borderId="18" xfId="3" applyFont="1" applyFill="1" applyBorder="1" applyAlignment="1" applyProtection="1">
      <alignment horizontal="right"/>
    </xf>
    <xf numFmtId="9" fontId="4" fillId="0" borderId="19" xfId="3" applyFont="1" applyFill="1" applyBorder="1" applyAlignment="1" applyProtection="1">
      <alignment horizontal="right"/>
    </xf>
    <xf numFmtId="0" fontId="4" fillId="0" borderId="24" xfId="0" applyFont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right" vertical="top" wrapText="1"/>
      <protection locked="0"/>
    </xf>
    <xf numFmtId="3" fontId="6" fillId="0" borderId="8" xfId="3" applyNumberFormat="1" applyFont="1" applyFill="1" applyBorder="1" applyAlignment="1" applyProtection="1">
      <alignment horizontal="right" vertical="top" wrapText="1"/>
      <protection locked="0"/>
    </xf>
    <xf numFmtId="14" fontId="36" fillId="0" borderId="8" xfId="0" applyNumberFormat="1" applyFont="1" applyBorder="1" applyAlignment="1" applyProtection="1">
      <alignment horizontal="center" vertical="center" wrapText="1"/>
      <protection locked="0"/>
    </xf>
    <xf numFmtId="14" fontId="3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17" borderId="0" xfId="0" applyNumberFormat="1" applyFont="1" applyFill="1" applyProtection="1"/>
    <xf numFmtId="14" fontId="6" fillId="17" borderId="23" xfId="0" applyNumberFormat="1" applyFont="1" applyFill="1" applyBorder="1" applyProtection="1"/>
    <xf numFmtId="14" fontId="6" fillId="8" borderId="0" xfId="0" applyNumberFormat="1" applyFont="1" applyFill="1" applyProtection="1"/>
    <xf numFmtId="0" fontId="29" fillId="6" borderId="8" xfId="0" applyNumberFormat="1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0" fontId="29" fillId="0" borderId="38" xfId="0" applyFont="1" applyBorder="1" applyAlignment="1" applyProtection="1">
      <alignment horizontal="right" wrapText="1"/>
    </xf>
    <xf numFmtId="0" fontId="29" fillId="0" borderId="39" xfId="0" applyFont="1" applyBorder="1" applyAlignment="1" applyProtection="1">
      <alignment horizontal="right" wrapText="1"/>
    </xf>
    <xf numFmtId="0" fontId="29" fillId="0" borderId="2" xfId="0" applyFont="1" applyBorder="1" applyAlignment="1" applyProtection="1">
      <alignment horizontal="left"/>
    </xf>
    <xf numFmtId="0" fontId="29" fillId="0" borderId="3" xfId="0" applyFont="1" applyBorder="1" applyAlignment="1" applyProtection="1">
      <alignment horizontal="left"/>
    </xf>
    <xf numFmtId="0" fontId="28" fillId="5" borderId="18" xfId="0" applyFont="1" applyFill="1" applyBorder="1" applyAlignment="1" applyProtection="1">
      <alignment horizontal="left" vertical="top" wrapText="1"/>
      <protection locked="0"/>
    </xf>
    <xf numFmtId="0" fontId="28" fillId="5" borderId="19" xfId="0" applyFont="1" applyFill="1" applyBorder="1" applyAlignment="1" applyProtection="1">
      <alignment horizontal="left" vertical="top" wrapText="1"/>
      <protection locked="0"/>
    </xf>
    <xf numFmtId="0" fontId="28" fillId="5" borderId="8" xfId="0" applyFont="1" applyFill="1" applyBorder="1" applyAlignment="1" applyProtection="1">
      <alignment horizontal="left" vertical="top" wrapText="1"/>
      <protection locked="0"/>
    </xf>
    <xf numFmtId="0" fontId="28" fillId="5" borderId="9" xfId="0" applyFont="1" applyFill="1" applyBorder="1" applyAlignment="1" applyProtection="1">
      <alignment horizontal="left" vertical="top" wrapText="1"/>
      <protection locked="0"/>
    </xf>
    <xf numFmtId="0" fontId="28" fillId="5" borderId="15" xfId="0" applyFont="1" applyFill="1" applyBorder="1" applyAlignment="1" applyProtection="1">
      <alignment horizontal="left" vertical="top" wrapText="1"/>
      <protection locked="0"/>
    </xf>
    <xf numFmtId="0" fontId="28" fillId="5" borderId="16" xfId="0" applyFont="1" applyFill="1" applyBorder="1" applyAlignment="1" applyProtection="1">
      <alignment horizontal="left" vertical="top" wrapText="1"/>
      <protection locked="0"/>
    </xf>
    <xf numFmtId="0" fontId="37" fillId="0" borderId="8" xfId="0" applyFont="1" applyBorder="1" applyAlignment="1">
      <alignment horizontal="left"/>
    </xf>
    <xf numFmtId="0" fontId="36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wrapText="1"/>
    </xf>
    <xf numFmtId="0" fontId="35" fillId="0" borderId="8" xfId="0" applyFont="1" applyBorder="1" applyAlignment="1">
      <alignment horizontal="left" wrapText="1"/>
    </xf>
    <xf numFmtId="0" fontId="18" fillId="0" borderId="8" xfId="0" applyFont="1" applyBorder="1" applyAlignment="1">
      <alignment wrapText="1"/>
    </xf>
    <xf numFmtId="0" fontId="18" fillId="0" borderId="8" xfId="0" applyFont="1" applyBorder="1" applyAlignment="1">
      <alignment horizontal="left" wrapText="1"/>
    </xf>
    <xf numFmtId="0" fontId="36" fillId="0" borderId="8" xfId="0" applyFont="1" applyBorder="1" applyAlignment="1">
      <alignment horizontal="left" wrapText="1"/>
    </xf>
    <xf numFmtId="0" fontId="35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wrapText="1"/>
    </xf>
    <xf numFmtId="0" fontId="35" fillId="0" borderId="8" xfId="0" applyFont="1" applyBorder="1" applyAlignment="1">
      <alignment vertical="top" wrapText="1"/>
    </xf>
    <xf numFmtId="0" fontId="36" fillId="0" borderId="8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wrapText="1"/>
    </xf>
    <xf numFmtId="0" fontId="36" fillId="0" borderId="53" xfId="0" applyFont="1" applyBorder="1" applyAlignment="1">
      <alignment horizontal="left" wrapText="1"/>
    </xf>
    <xf numFmtId="0" fontId="36" fillId="0" borderId="54" xfId="0" applyFont="1" applyBorder="1" applyAlignment="1">
      <alignment horizontal="left" wrapText="1"/>
    </xf>
    <xf numFmtId="0" fontId="36" fillId="0" borderId="8" xfId="0" applyFont="1" applyBorder="1" applyAlignment="1">
      <alignment horizontal="left"/>
    </xf>
    <xf numFmtId="0" fontId="17" fillId="0" borderId="8" xfId="0" applyFont="1" applyBorder="1"/>
    <xf numFmtId="0" fontId="37" fillId="0" borderId="8" xfId="0" applyFont="1" applyBorder="1" applyAlignment="1">
      <alignment horizontal="right"/>
    </xf>
    <xf numFmtId="0" fontId="36" fillId="0" borderId="8" xfId="0" applyFont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36" fillId="0" borderId="8" xfId="0" applyFont="1" applyBorder="1" applyAlignment="1">
      <alignment horizontal="center"/>
    </xf>
    <xf numFmtId="0" fontId="35" fillId="0" borderId="24" xfId="0" applyFont="1" applyBorder="1" applyAlignment="1">
      <alignment horizontal="left"/>
    </xf>
    <xf numFmtId="0" fontId="35" fillId="0" borderId="53" xfId="0" applyFont="1" applyBorder="1" applyAlignment="1">
      <alignment horizontal="left"/>
    </xf>
    <xf numFmtId="0" fontId="35" fillId="0" borderId="54" xfId="0" applyFont="1" applyBorder="1" applyAlignment="1">
      <alignment horizontal="left"/>
    </xf>
    <xf numFmtId="0" fontId="42" fillId="6" borderId="0" xfId="0" applyFont="1" applyFill="1" applyAlignment="1">
      <alignment horizontal="left" vertical="top"/>
    </xf>
    <xf numFmtId="0" fontId="35" fillId="0" borderId="24" xfId="0" applyFont="1" applyBorder="1" applyAlignment="1">
      <alignment horizontal="right"/>
    </xf>
    <xf numFmtId="0" fontId="35" fillId="0" borderId="53" xfId="0" applyFont="1" applyBorder="1" applyAlignment="1">
      <alignment horizontal="right"/>
    </xf>
    <xf numFmtId="0" fontId="35" fillId="0" borderId="54" xfId="0" applyFont="1" applyBorder="1" applyAlignment="1">
      <alignment horizontal="right"/>
    </xf>
    <xf numFmtId="0" fontId="42" fillId="6" borderId="0" xfId="0" applyFont="1" applyFill="1" applyAlignment="1">
      <alignment horizontal="right" vertical="top"/>
    </xf>
    <xf numFmtId="0" fontId="36" fillId="0" borderId="24" xfId="0" applyFont="1" applyBorder="1" applyAlignment="1">
      <alignment horizontal="left"/>
    </xf>
    <xf numFmtId="0" fontId="36" fillId="0" borderId="53" xfId="0" applyFont="1" applyBorder="1" applyAlignment="1">
      <alignment horizontal="left"/>
    </xf>
    <xf numFmtId="0" fontId="36" fillId="0" borderId="54" xfId="0" applyFont="1" applyBorder="1" applyAlignment="1">
      <alignment horizontal="left"/>
    </xf>
    <xf numFmtId="0" fontId="43" fillId="6" borderId="0" xfId="0" applyFont="1" applyFill="1" applyAlignment="1">
      <alignment horizontal="left" vertical="top"/>
    </xf>
    <xf numFmtId="0" fontId="42" fillId="6" borderId="0" xfId="0" applyFont="1" applyFill="1" applyAlignment="1">
      <alignment horizontal="center" vertical="top"/>
    </xf>
    <xf numFmtId="0" fontId="35" fillId="0" borderId="8" xfId="0" applyFont="1" applyBorder="1" applyAlignment="1">
      <alignment horizontal="right"/>
    </xf>
    <xf numFmtId="0" fontId="21" fillId="5" borderId="26" xfId="0" applyFont="1" applyFill="1" applyBorder="1" applyAlignment="1" applyProtection="1">
      <alignment horizontal="left"/>
      <protection locked="0"/>
    </xf>
    <xf numFmtId="0" fontId="21" fillId="5" borderId="23" xfId="0" applyFont="1" applyFill="1" applyBorder="1" applyAlignment="1" applyProtection="1">
      <alignment horizontal="left"/>
      <protection locked="0"/>
    </xf>
    <xf numFmtId="14" fontId="39" fillId="5" borderId="11" xfId="1" applyNumberFormat="1" applyFont="1" applyFill="1" applyBorder="1" applyAlignment="1" applyProtection="1">
      <alignment horizontal="center" vertical="top"/>
      <protection locked="0"/>
    </xf>
    <xf numFmtId="14" fontId="39" fillId="5" borderId="5" xfId="1" applyNumberFormat="1" applyFont="1" applyFill="1" applyBorder="1" applyAlignment="1" applyProtection="1">
      <alignment horizontal="center" vertical="top"/>
      <protection locked="0"/>
    </xf>
    <xf numFmtId="9" fontId="39" fillId="5" borderId="12" xfId="3" applyFont="1" applyFill="1" applyBorder="1" applyAlignment="1" applyProtection="1">
      <alignment horizontal="center" vertical="top"/>
      <protection locked="0"/>
    </xf>
    <xf numFmtId="9" fontId="39" fillId="5" borderId="6" xfId="3" applyFont="1" applyFill="1" applyBorder="1" applyAlignment="1" applyProtection="1">
      <alignment horizontal="center" vertical="top"/>
      <protection locked="0"/>
    </xf>
    <xf numFmtId="0" fontId="36" fillId="6" borderId="27" xfId="1" applyFont="1" applyFill="1" applyBorder="1" applyAlignment="1">
      <alignment horizontal="center" vertical="top" wrapText="1"/>
    </xf>
    <xf numFmtId="0" fontId="36" fillId="6" borderId="28" xfId="1" applyFont="1" applyFill="1" applyBorder="1" applyAlignment="1">
      <alignment horizontal="center" vertical="top" wrapText="1"/>
    </xf>
    <xf numFmtId="0" fontId="36" fillId="6" borderId="29" xfId="1" applyFont="1" applyFill="1" applyBorder="1" applyAlignment="1">
      <alignment horizontal="center" vertical="top" wrapText="1"/>
    </xf>
    <xf numFmtId="0" fontId="39" fillId="5" borderId="11" xfId="1" applyFont="1" applyFill="1" applyBorder="1" applyAlignment="1" applyProtection="1">
      <alignment horizontal="center" vertical="top"/>
      <protection locked="0"/>
    </xf>
    <xf numFmtId="0" fontId="39" fillId="5" borderId="5" xfId="1" applyFont="1" applyFill="1" applyBorder="1" applyAlignment="1" applyProtection="1">
      <alignment horizontal="center" vertical="top"/>
      <protection locked="0"/>
    </xf>
    <xf numFmtId="14" fontId="39" fillId="5" borderId="47" xfId="1" applyNumberFormat="1" applyFont="1" applyFill="1" applyBorder="1" applyAlignment="1" applyProtection="1">
      <alignment horizontal="center" vertical="top" wrapText="1"/>
      <protection locked="0"/>
    </xf>
    <xf numFmtId="14" fontId="39" fillId="5" borderId="5" xfId="1" applyNumberFormat="1" applyFont="1" applyFill="1" applyBorder="1" applyAlignment="1" applyProtection="1">
      <alignment horizontal="center" vertical="top" wrapText="1"/>
      <protection locked="0"/>
    </xf>
    <xf numFmtId="0" fontId="39" fillId="5" borderId="8" xfId="1" applyFont="1" applyFill="1" applyBorder="1" applyAlignment="1" applyProtection="1">
      <alignment horizontal="center" vertical="top"/>
      <protection locked="0"/>
    </xf>
    <xf numFmtId="0" fontId="39" fillId="5" borderId="47" xfId="1" applyFont="1" applyFill="1" applyBorder="1" applyAlignment="1" applyProtection="1">
      <alignment horizontal="center" vertical="top"/>
      <protection locked="0"/>
    </xf>
    <xf numFmtId="0" fontId="41" fillId="6" borderId="10" xfId="1" applyFont="1" applyFill="1" applyBorder="1" applyAlignment="1">
      <alignment horizontal="center" vertical="center"/>
    </xf>
    <xf numFmtId="0" fontId="41" fillId="6" borderId="43" xfId="1" applyFont="1" applyFill="1" applyBorder="1" applyAlignment="1">
      <alignment horizontal="center" vertical="center"/>
    </xf>
    <xf numFmtId="0" fontId="17" fillId="15" borderId="11" xfId="1" applyFont="1" applyFill="1" applyBorder="1" applyAlignment="1">
      <alignment horizontal="center" vertical="center"/>
    </xf>
    <xf numFmtId="0" fontId="17" fillId="15" borderId="44" xfId="1" applyFont="1" applyFill="1" applyBorder="1" applyAlignment="1">
      <alignment horizontal="center" vertical="center"/>
    </xf>
    <xf numFmtId="0" fontId="41" fillId="6" borderId="47" xfId="1" applyFont="1" applyFill="1" applyBorder="1" applyAlignment="1">
      <alignment horizontal="center" vertical="center" wrapText="1"/>
    </xf>
    <xf numFmtId="0" fontId="41" fillId="6" borderId="44" xfId="1" applyFont="1" applyFill="1" applyBorder="1" applyAlignment="1">
      <alignment horizontal="center" vertical="center" wrapText="1"/>
    </xf>
    <xf numFmtId="0" fontId="19" fillId="6" borderId="47" xfId="1" applyFont="1" applyFill="1" applyBorder="1" applyAlignment="1">
      <alignment horizontal="center" vertical="center" wrapText="1"/>
    </xf>
    <xf numFmtId="0" fontId="19" fillId="6" borderId="44" xfId="1" applyFont="1" applyFill="1" applyBorder="1" applyAlignment="1">
      <alignment horizontal="center" vertical="center" wrapText="1"/>
    </xf>
    <xf numFmtId="0" fontId="41" fillId="6" borderId="20" xfId="1" applyFont="1" applyFill="1" applyBorder="1" applyAlignment="1">
      <alignment horizontal="center" vertical="center" wrapText="1"/>
    </xf>
    <xf numFmtId="0" fontId="41" fillId="6" borderId="45" xfId="1" applyFont="1" applyFill="1" applyBorder="1" applyAlignment="1">
      <alignment horizontal="center" vertical="center" wrapText="1"/>
    </xf>
    <xf numFmtId="0" fontId="39" fillId="5" borderId="11" xfId="1" applyFont="1" applyFill="1" applyBorder="1" applyAlignment="1" applyProtection="1">
      <alignment horizontal="center" vertical="top" wrapText="1"/>
      <protection locked="0"/>
    </xf>
    <xf numFmtId="0" fontId="39" fillId="5" borderId="51" xfId="1" applyFont="1" applyFill="1" applyBorder="1" applyAlignment="1" applyProtection="1">
      <alignment horizontal="center" vertical="top" wrapText="1"/>
      <protection locked="0"/>
    </xf>
    <xf numFmtId="0" fontId="39" fillId="5" borderId="51" xfId="1" applyFont="1" applyFill="1" applyBorder="1" applyAlignment="1" applyProtection="1">
      <alignment horizontal="center" vertical="top"/>
      <protection locked="0"/>
    </xf>
    <xf numFmtId="0" fontId="39" fillId="5" borderId="5" xfId="1" applyFont="1" applyFill="1" applyBorder="1" applyAlignment="1" applyProtection="1">
      <alignment horizontal="center" vertical="top" wrapText="1"/>
      <protection locked="0"/>
    </xf>
    <xf numFmtId="0" fontId="36" fillId="6" borderId="32" xfId="1" applyFont="1" applyFill="1" applyBorder="1" applyAlignment="1">
      <alignment horizontal="center" vertical="center" wrapText="1"/>
    </xf>
    <xf numFmtId="0" fontId="36" fillId="6" borderId="15" xfId="1" applyFont="1" applyFill="1" applyBorder="1" applyAlignment="1">
      <alignment horizontal="center" vertical="center" wrapText="1"/>
    </xf>
    <xf numFmtId="0" fontId="36" fillId="6" borderId="16" xfId="1" applyFont="1" applyFill="1" applyBorder="1" applyAlignment="1">
      <alignment horizontal="center" vertical="center" wrapText="1"/>
    </xf>
    <xf numFmtId="9" fontId="39" fillId="5" borderId="20" xfId="3" applyFont="1" applyFill="1" applyBorder="1" applyAlignment="1" applyProtection="1">
      <alignment horizontal="center" vertical="top"/>
      <protection locked="0"/>
    </xf>
    <xf numFmtId="0" fontId="39" fillId="5" borderId="8" xfId="1" applyFont="1" applyFill="1" applyBorder="1" applyAlignment="1" applyProtection="1">
      <alignment horizontal="center" vertical="top" wrapText="1"/>
      <protection locked="0"/>
    </xf>
    <xf numFmtId="0" fontId="17" fillId="15" borderId="12" xfId="1" applyFont="1" applyFill="1" applyBorder="1" applyAlignment="1">
      <alignment horizontal="center" vertical="center"/>
    </xf>
    <xf numFmtId="0" fontId="17" fillId="15" borderId="45" xfId="1" applyFont="1" applyFill="1" applyBorder="1" applyAlignment="1">
      <alignment horizontal="center" vertical="center"/>
    </xf>
    <xf numFmtId="0" fontId="17" fillId="15" borderId="10" xfId="1" applyFont="1" applyFill="1" applyBorder="1" applyAlignment="1">
      <alignment horizontal="center" vertical="center"/>
    </xf>
    <xf numFmtId="0" fontId="17" fillId="15" borderId="43" xfId="1" applyFont="1" applyFill="1" applyBorder="1" applyAlignment="1">
      <alignment horizontal="center" vertical="center"/>
    </xf>
    <xf numFmtId="0" fontId="39" fillId="5" borderId="10" xfId="1" applyFont="1" applyFill="1" applyBorder="1" applyAlignment="1" applyProtection="1">
      <alignment horizontal="center" vertical="top" wrapText="1"/>
      <protection locked="0"/>
    </xf>
    <xf numFmtId="0" fontId="39" fillId="5" borderId="4" xfId="1" applyFont="1" applyFill="1" applyBorder="1" applyAlignment="1" applyProtection="1">
      <alignment horizontal="center" vertical="top" wrapText="1"/>
      <protection locked="0"/>
    </xf>
    <xf numFmtId="14" fontId="39" fillId="5" borderId="51" xfId="1" applyNumberFormat="1" applyFont="1" applyFill="1" applyBorder="1" applyAlignment="1" applyProtection="1">
      <alignment horizontal="center" vertical="top"/>
      <protection locked="0"/>
    </xf>
    <xf numFmtId="9" fontId="39" fillId="5" borderId="52" xfId="3" applyFont="1" applyFill="1" applyBorder="1" applyAlignment="1" applyProtection="1">
      <alignment horizontal="center" vertical="top"/>
      <protection locked="0"/>
    </xf>
    <xf numFmtId="0" fontId="39" fillId="5" borderId="7" xfId="1" applyFont="1" applyFill="1" applyBorder="1" applyAlignment="1" applyProtection="1">
      <alignment horizontal="center" vertical="top" wrapText="1"/>
      <protection locked="0"/>
    </xf>
    <xf numFmtId="14" fontId="39" fillId="5" borderId="44" xfId="1" applyNumberFormat="1" applyFont="1" applyFill="1" applyBorder="1" applyAlignment="1" applyProtection="1">
      <alignment horizontal="center" vertical="top"/>
      <protection locked="0"/>
    </xf>
    <xf numFmtId="0" fontId="39" fillId="5" borderId="44" xfId="1" applyFont="1" applyFill="1" applyBorder="1" applyAlignment="1" applyProtection="1">
      <alignment horizontal="center" vertical="top"/>
      <protection locked="0"/>
    </xf>
    <xf numFmtId="9" fontId="39" fillId="5" borderId="9" xfId="3" applyFont="1" applyFill="1" applyBorder="1" applyAlignment="1" applyProtection="1">
      <alignment horizontal="center" vertical="top"/>
      <protection locked="0"/>
    </xf>
    <xf numFmtId="14" fontId="39" fillId="5" borderId="8" xfId="1" applyNumberFormat="1" applyFont="1" applyFill="1" applyBorder="1" applyAlignment="1" applyProtection="1">
      <alignment horizontal="center" vertical="top"/>
      <protection locked="0"/>
    </xf>
    <xf numFmtId="14" fontId="25" fillId="5" borderId="38" xfId="2" applyNumberFormat="1" applyFill="1" applyBorder="1" applyAlignment="1">
      <alignment horizontal="center"/>
    </xf>
    <xf numFmtId="14" fontId="25" fillId="5" borderId="46" xfId="2" applyNumberFormat="1" applyFill="1" applyBorder="1" applyAlignment="1">
      <alignment horizontal="center"/>
    </xf>
    <xf numFmtId="0" fontId="39" fillId="5" borderId="13" xfId="1" applyFont="1" applyFill="1" applyBorder="1" applyAlignment="1" applyProtection="1">
      <alignment horizontal="center" vertical="top" wrapText="1"/>
      <protection locked="0"/>
    </xf>
    <xf numFmtId="0" fontId="39" fillId="5" borderId="47" xfId="1" applyFont="1" applyFill="1" applyBorder="1" applyAlignment="1" applyProtection="1">
      <alignment horizontal="center" vertical="top" wrapText="1"/>
      <protection locked="0"/>
    </xf>
    <xf numFmtId="0" fontId="44" fillId="0" borderId="41" xfId="0" applyNumberFormat="1" applyFont="1" applyBorder="1" applyAlignment="1">
      <alignment horizontal="center"/>
    </xf>
    <xf numFmtId="0" fontId="36" fillId="6" borderId="48" xfId="1" applyFont="1" applyFill="1" applyBorder="1" applyAlignment="1">
      <alignment horizontal="center" vertical="top" wrapText="1"/>
    </xf>
    <xf numFmtId="0" fontId="36" fillId="6" borderId="49" xfId="1" applyFont="1" applyFill="1" applyBorder="1" applyAlignment="1">
      <alignment horizontal="center" vertical="top" wrapText="1"/>
    </xf>
    <xf numFmtId="0" fontId="36" fillId="6" borderId="50" xfId="1" applyFont="1" applyFill="1" applyBorder="1" applyAlignment="1">
      <alignment horizontal="center" vertical="top" wrapText="1"/>
    </xf>
    <xf numFmtId="0" fontId="38" fillId="6" borderId="5" xfId="1" applyFont="1" applyFill="1" applyBorder="1" applyAlignment="1">
      <alignment horizontal="right" vertical="center"/>
    </xf>
    <xf numFmtId="0" fontId="38" fillId="6" borderId="8" xfId="1" applyFont="1" applyFill="1" applyBorder="1" applyAlignment="1">
      <alignment horizontal="right" vertical="center"/>
    </xf>
    <xf numFmtId="0" fontId="36" fillId="6" borderId="0" xfId="1" applyFont="1" applyFill="1" applyBorder="1" applyAlignment="1">
      <alignment horizontal="center" vertical="top"/>
    </xf>
    <xf numFmtId="0" fontId="36" fillId="6" borderId="40" xfId="1" applyFont="1" applyFill="1" applyBorder="1" applyAlignment="1">
      <alignment horizontal="center" vertical="top"/>
    </xf>
    <xf numFmtId="0" fontId="36" fillId="6" borderId="41" xfId="1" applyFont="1" applyFill="1" applyBorder="1" applyAlignment="1">
      <alignment horizontal="center" vertical="top"/>
    </xf>
    <xf numFmtId="0" fontId="36" fillId="6" borderId="37" xfId="1" applyFont="1" applyFill="1" applyBorder="1" applyAlignment="1">
      <alignment horizontal="center" vertical="top"/>
    </xf>
    <xf numFmtId="0" fontId="39" fillId="5" borderId="42" xfId="1" applyFont="1" applyFill="1" applyBorder="1" applyAlignment="1" applyProtection="1">
      <alignment horizontal="center" vertical="top" wrapText="1"/>
      <protection locked="0"/>
    </xf>
    <xf numFmtId="0" fontId="39" fillId="5" borderId="43" xfId="1" applyFont="1" applyFill="1" applyBorder="1" applyAlignment="1" applyProtection="1">
      <alignment horizontal="center" vertical="top" wrapText="1"/>
      <protection locked="0"/>
    </xf>
    <xf numFmtId="0" fontId="39" fillId="5" borderId="44" xfId="1" applyFont="1" applyFill="1" applyBorder="1" applyAlignment="1" applyProtection="1">
      <alignment horizontal="center" vertical="top" wrapText="1"/>
      <protection locked="0"/>
    </xf>
    <xf numFmtId="9" fontId="39" fillId="5" borderId="45" xfId="3" applyFont="1" applyFill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/>
    </xf>
    <xf numFmtId="0" fontId="6" fillId="5" borderId="24" xfId="0" applyFont="1" applyFill="1" applyBorder="1" applyAlignment="1" applyProtection="1">
      <alignment horizontal="left" vertical="top" wrapText="1"/>
      <protection locked="0"/>
    </xf>
    <xf numFmtId="0" fontId="6" fillId="5" borderId="53" xfId="0" applyFont="1" applyFill="1" applyBorder="1" applyAlignment="1" applyProtection="1">
      <alignment horizontal="left" vertical="top" wrapText="1"/>
      <protection locked="0"/>
    </xf>
    <xf numFmtId="0" fontId="6" fillId="5" borderId="54" xfId="0" applyFont="1" applyFill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center"/>
    </xf>
    <xf numFmtId="0" fontId="8" fillId="0" borderId="53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33" fillId="0" borderId="0" xfId="0" applyFont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/>
    <xf numFmtId="0" fontId="8" fillId="0" borderId="8" xfId="0" applyFont="1" applyBorder="1" applyAlignment="1" applyProtection="1">
      <alignment vertical="center" wrapText="1"/>
    </xf>
    <xf numFmtId="0" fontId="33" fillId="0" borderId="0" xfId="0" applyFont="1" applyAlignment="1" applyProtection="1">
      <alignment horizontal="left" wrapText="1"/>
    </xf>
    <xf numFmtId="0" fontId="6" fillId="5" borderId="24" xfId="0" applyFont="1" applyFill="1" applyBorder="1" applyAlignment="1" applyProtection="1">
      <alignment horizontal="left" vertical="top"/>
      <protection locked="0"/>
    </xf>
    <xf numFmtId="0" fontId="6" fillId="5" borderId="53" xfId="0" applyFont="1" applyFill="1" applyBorder="1" applyAlignment="1" applyProtection="1">
      <alignment horizontal="left" vertical="top"/>
      <protection locked="0"/>
    </xf>
    <xf numFmtId="0" fontId="6" fillId="5" borderId="54" xfId="0" applyFont="1" applyFill="1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</xf>
    <xf numFmtId="0" fontId="4" fillId="0" borderId="54" xfId="0" applyFont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wrapText="1"/>
    </xf>
    <xf numFmtId="0" fontId="6" fillId="0" borderId="56" xfId="0" applyFont="1" applyBorder="1" applyAlignment="1" applyProtection="1">
      <alignment horizontal="center" wrapText="1"/>
    </xf>
    <xf numFmtId="0" fontId="6" fillId="0" borderId="26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0" fontId="6" fillId="0" borderId="25" xfId="0" applyFont="1" applyBorder="1" applyAlignment="1" applyProtection="1">
      <alignment horizontal="center" wrapText="1"/>
    </xf>
    <xf numFmtId="0" fontId="6" fillId="0" borderId="23" xfId="0" applyFont="1" applyBorder="1" applyAlignment="1" applyProtection="1">
      <alignment horizontal="center" wrapText="1"/>
    </xf>
    <xf numFmtId="0" fontId="6" fillId="5" borderId="54" xfId="0" applyFont="1" applyFill="1" applyBorder="1" applyAlignment="1" applyProtection="1">
      <alignment horizontal="left" wrapText="1"/>
      <protection locked="0"/>
    </xf>
    <xf numFmtId="0" fontId="6" fillId="5" borderId="8" xfId="0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vertical="center" wrapText="1"/>
    </xf>
    <xf numFmtId="0" fontId="6" fillId="0" borderId="54" xfId="0" applyFont="1" applyBorder="1" applyAlignment="1" applyProtection="1">
      <alignment horizontal="left" wrapText="1"/>
    </xf>
    <xf numFmtId="0" fontId="6" fillId="0" borderId="8" xfId="0" applyFont="1" applyBorder="1" applyAlignment="1" applyProtection="1">
      <alignment horizontal="left" wrapText="1"/>
    </xf>
    <xf numFmtId="0" fontId="7" fillId="5" borderId="24" xfId="0" applyFont="1" applyFill="1" applyBorder="1" applyAlignment="1" applyProtection="1">
      <alignment horizontal="left" vertical="top"/>
      <protection locked="0"/>
    </xf>
    <xf numFmtId="0" fontId="7" fillId="5" borderId="53" xfId="0" applyFont="1" applyFill="1" applyBorder="1" applyAlignment="1" applyProtection="1">
      <alignment horizontal="left" vertical="top"/>
      <protection locked="0"/>
    </xf>
    <xf numFmtId="0" fontId="7" fillId="5" borderId="54" xfId="0" applyFont="1" applyFill="1" applyBorder="1" applyAlignment="1" applyProtection="1">
      <alignment horizontal="left" vertical="top"/>
      <protection locked="0"/>
    </xf>
  </cellXfs>
  <cellStyles count="4">
    <cellStyle name="Normal" xfId="0" builtinId="0"/>
    <cellStyle name="Normal 2" xfId="1"/>
    <cellStyle name="Normal 9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51"/>
  <sheetViews>
    <sheetView topLeftCell="A2" zoomScale="130" zoomScaleNormal="130" zoomScaleSheetLayoutView="145" workbookViewId="0">
      <selection activeCell="A2" sqref="A2"/>
    </sheetView>
  </sheetViews>
  <sheetFormatPr defaultColWidth="9.21875" defaultRowHeight="13.2" x14ac:dyDescent="0.25"/>
  <cols>
    <col min="1" max="1" width="30.77734375" style="2" customWidth="1"/>
    <col min="2" max="2" width="17.44140625" style="2" customWidth="1"/>
    <col min="3" max="3" width="13.5546875" style="2" customWidth="1"/>
    <col min="4" max="4" width="17.44140625" style="2" customWidth="1"/>
    <col min="5" max="5" width="47.21875" style="2" customWidth="1"/>
    <col min="6" max="16384" width="9.21875" style="2"/>
  </cols>
  <sheetData>
    <row r="1" spans="1:5" ht="16.2" thickBot="1" x14ac:dyDescent="0.35">
      <c r="A1" s="142" t="s">
        <v>89</v>
      </c>
    </row>
    <row r="2" spans="1:5" ht="60.45" customHeight="1" thickBot="1" x14ac:dyDescent="0.3">
      <c r="A2" s="202"/>
      <c r="B2" s="190"/>
    </row>
    <row r="3" spans="1:5" x14ac:dyDescent="0.25">
      <c r="A3" s="231" t="s">
        <v>42</v>
      </c>
      <c r="B3" s="231"/>
      <c r="C3" s="231"/>
      <c r="D3" s="231"/>
      <c r="E3" s="148" t="s">
        <v>65</v>
      </c>
    </row>
    <row r="4" spans="1:5" ht="13.8" thickBot="1" x14ac:dyDescent="0.3"/>
    <row r="5" spans="1:5" ht="13.8" thickBot="1" x14ac:dyDescent="0.3">
      <c r="A5" s="3" t="s">
        <v>43</v>
      </c>
      <c r="B5" s="4" t="s">
        <v>81</v>
      </c>
      <c r="C5" s="5" t="s">
        <v>82</v>
      </c>
      <c r="D5" s="4" t="s">
        <v>83</v>
      </c>
      <c r="E5" s="6" t="s">
        <v>55</v>
      </c>
    </row>
    <row r="6" spans="1:5" x14ac:dyDescent="0.25">
      <c r="A6" s="7"/>
      <c r="B6" s="8"/>
      <c r="C6" s="8"/>
      <c r="D6" s="9">
        <f>B6+C6</f>
        <v>0</v>
      </c>
      <c r="E6" s="10"/>
    </row>
    <row r="7" spans="1:5" x14ac:dyDescent="0.25">
      <c r="A7" s="11"/>
      <c r="B7" s="12"/>
      <c r="C7" s="12"/>
      <c r="D7" s="9">
        <f t="shared" ref="D7:D15" si="0">B7+C7</f>
        <v>0</v>
      </c>
      <c r="E7" s="13"/>
    </row>
    <row r="8" spans="1:5" x14ac:dyDescent="0.25">
      <c r="A8" s="11"/>
      <c r="B8" s="12"/>
      <c r="C8" s="12"/>
      <c r="D8" s="9">
        <f t="shared" si="0"/>
        <v>0</v>
      </c>
      <c r="E8" s="13"/>
    </row>
    <row r="9" spans="1:5" x14ac:dyDescent="0.25">
      <c r="A9" s="14"/>
      <c r="B9" s="12"/>
      <c r="C9" s="12"/>
      <c r="D9" s="9">
        <f t="shared" si="0"/>
        <v>0</v>
      </c>
      <c r="E9" s="13"/>
    </row>
    <row r="10" spans="1:5" x14ac:dyDescent="0.25">
      <c r="A10" s="11"/>
      <c r="B10" s="12"/>
      <c r="C10" s="12"/>
      <c r="D10" s="9">
        <f t="shared" si="0"/>
        <v>0</v>
      </c>
      <c r="E10" s="13"/>
    </row>
    <row r="11" spans="1:5" x14ac:dyDescent="0.25">
      <c r="A11" s="11"/>
      <c r="B11" s="12"/>
      <c r="C11" s="12"/>
      <c r="D11" s="9">
        <f t="shared" si="0"/>
        <v>0</v>
      </c>
      <c r="E11" s="13"/>
    </row>
    <row r="12" spans="1:5" x14ac:dyDescent="0.25">
      <c r="A12" s="11"/>
      <c r="B12" s="12"/>
      <c r="C12" s="12"/>
      <c r="D12" s="9">
        <f t="shared" si="0"/>
        <v>0</v>
      </c>
      <c r="E12" s="13"/>
    </row>
    <row r="13" spans="1:5" x14ac:dyDescent="0.25">
      <c r="A13" s="11"/>
      <c r="B13" s="12"/>
      <c r="C13" s="12"/>
      <c r="D13" s="9">
        <f t="shared" si="0"/>
        <v>0</v>
      </c>
      <c r="E13" s="13"/>
    </row>
    <row r="14" spans="1:5" x14ac:dyDescent="0.25">
      <c r="A14" s="11"/>
      <c r="B14" s="12"/>
      <c r="C14" s="12"/>
      <c r="D14" s="9">
        <f t="shared" si="0"/>
        <v>0</v>
      </c>
      <c r="E14" s="13"/>
    </row>
    <row r="15" spans="1:5" ht="13.8" thickBot="1" x14ac:dyDescent="0.3">
      <c r="A15" s="15"/>
      <c r="B15" s="16"/>
      <c r="C15" s="16"/>
      <c r="D15" s="9">
        <f t="shared" si="0"/>
        <v>0</v>
      </c>
      <c r="E15" s="17"/>
    </row>
    <row r="16" spans="1:5" ht="13.8" thickBot="1" x14ac:dyDescent="0.3">
      <c r="A16" s="18" t="s">
        <v>44</v>
      </c>
      <c r="B16" s="19">
        <f>SUM(B6:B15)</f>
        <v>0</v>
      </c>
      <c r="C16" s="19">
        <f>SUM(C6:C15)</f>
        <v>0</v>
      </c>
      <c r="D16" s="19">
        <f>SUM(D6:D15)</f>
        <v>0</v>
      </c>
      <c r="E16" s="6"/>
    </row>
    <row r="18" spans="1:5" hidden="1" x14ac:dyDescent="0.25"/>
    <row r="20" spans="1:5" x14ac:dyDescent="0.25">
      <c r="E20" s="148" t="s">
        <v>67</v>
      </c>
    </row>
    <row r="22" spans="1:5" x14ac:dyDescent="0.25">
      <c r="A22" s="232" t="s">
        <v>76</v>
      </c>
      <c r="B22" s="232"/>
      <c r="C22" s="232"/>
      <c r="D22" s="232"/>
    </row>
    <row r="23" spans="1:5" ht="13.8" thickBot="1" x14ac:dyDescent="0.3"/>
    <row r="24" spans="1:5" ht="13.8" thickBot="1" x14ac:dyDescent="0.3">
      <c r="A24" s="20" t="s">
        <v>46</v>
      </c>
      <c r="B24" s="20" t="s">
        <v>84</v>
      </c>
      <c r="C24" s="20" t="s">
        <v>47</v>
      </c>
    </row>
    <row r="25" spans="1:5" x14ac:dyDescent="0.25">
      <c r="A25" s="21" t="s">
        <v>48</v>
      </c>
      <c r="B25" s="22">
        <f>SUM(B26:B28)</f>
        <v>0</v>
      </c>
      <c r="C25" s="23" t="e">
        <f>B25/B30</f>
        <v>#DIV/0!</v>
      </c>
    </row>
    <row r="26" spans="1:5" x14ac:dyDescent="0.25">
      <c r="A26" s="24" t="s">
        <v>49</v>
      </c>
      <c r="B26" s="25">
        <v>0</v>
      </c>
      <c r="C26" s="26" t="e">
        <f>B26/B30</f>
        <v>#DIV/0!</v>
      </c>
    </row>
    <row r="27" spans="1:5" x14ac:dyDescent="0.25">
      <c r="A27" s="27" t="s">
        <v>50</v>
      </c>
      <c r="B27" s="25">
        <v>0</v>
      </c>
      <c r="C27" s="26" t="e">
        <f>B27/B30</f>
        <v>#DIV/0!</v>
      </c>
      <c r="D27" s="2" t="s">
        <v>45</v>
      </c>
    </row>
    <row r="28" spans="1:5" x14ac:dyDescent="0.25">
      <c r="A28" s="24" t="s">
        <v>51</v>
      </c>
      <c r="B28" s="25">
        <v>0</v>
      </c>
      <c r="C28" s="26" t="e">
        <f>B28/B30</f>
        <v>#DIV/0!</v>
      </c>
    </row>
    <row r="29" spans="1:5" ht="13.8" thickBot="1" x14ac:dyDescent="0.3">
      <c r="A29" s="28" t="s">
        <v>301</v>
      </c>
      <c r="B29" s="29">
        <v>0</v>
      </c>
      <c r="C29" s="30" t="e">
        <f>B29/B30</f>
        <v>#DIV/0!</v>
      </c>
    </row>
    <row r="30" spans="1:5" ht="13.8" thickBot="1" x14ac:dyDescent="0.3">
      <c r="A30" s="31" t="s">
        <v>44</v>
      </c>
      <c r="B30" s="32">
        <f>B25+B29</f>
        <v>0</v>
      </c>
      <c r="C30" s="33" t="e">
        <f>C25+C29</f>
        <v>#DIV/0!</v>
      </c>
    </row>
    <row r="31" spans="1:5" ht="9.4499999999999993" customHeight="1" x14ac:dyDescent="0.25"/>
    <row r="32" spans="1:5" ht="16.05" hidden="1" customHeight="1" x14ac:dyDescent="0.25"/>
    <row r="33" spans="1:5" hidden="1" x14ac:dyDescent="0.25"/>
    <row r="35" spans="1:5" x14ac:dyDescent="0.25">
      <c r="A35" s="232" t="s">
        <v>52</v>
      </c>
      <c r="B35" s="232"/>
      <c r="C35" s="232"/>
      <c r="D35" s="232"/>
      <c r="E35" s="148" t="s">
        <v>66</v>
      </c>
    </row>
    <row r="36" spans="1:5" ht="13.8" thickBot="1" x14ac:dyDescent="0.3"/>
    <row r="37" spans="1:5" ht="27" thickBot="1" x14ac:dyDescent="0.3">
      <c r="A37" s="34" t="s">
        <v>53</v>
      </c>
      <c r="B37" s="34" t="s">
        <v>54</v>
      </c>
      <c r="C37" s="35" t="s">
        <v>85</v>
      </c>
      <c r="D37" s="34" t="s">
        <v>84</v>
      </c>
      <c r="E37" s="34" t="s">
        <v>55</v>
      </c>
    </row>
    <row r="38" spans="1:5" x14ac:dyDescent="0.25">
      <c r="A38" s="36" t="s">
        <v>56</v>
      </c>
      <c r="B38" s="37"/>
      <c r="C38" s="37"/>
      <c r="D38" s="38">
        <f>B38*C38</f>
        <v>0</v>
      </c>
      <c r="E38" s="39"/>
    </row>
    <row r="39" spans="1:5" x14ac:dyDescent="0.25">
      <c r="A39" s="11" t="s">
        <v>57</v>
      </c>
      <c r="B39" s="12"/>
      <c r="C39" s="12"/>
      <c r="D39" s="40">
        <f>B39*C39</f>
        <v>0</v>
      </c>
      <c r="E39" s="13"/>
    </row>
    <row r="40" spans="1:5" x14ac:dyDescent="0.25">
      <c r="A40" s="11" t="s">
        <v>58</v>
      </c>
      <c r="B40" s="12"/>
      <c r="C40" s="12"/>
      <c r="D40" s="40">
        <f>B40*C40</f>
        <v>0</v>
      </c>
      <c r="E40" s="13"/>
    </row>
    <row r="41" spans="1:5" x14ac:dyDescent="0.25">
      <c r="A41" s="11" t="s">
        <v>59</v>
      </c>
      <c r="B41" s="12"/>
      <c r="C41" s="12"/>
      <c r="D41" s="40">
        <f>B41*C41</f>
        <v>0</v>
      </c>
      <c r="E41" s="13"/>
    </row>
    <row r="42" spans="1:5" ht="13.8" thickBot="1" x14ac:dyDescent="0.3">
      <c r="A42" s="41" t="s">
        <v>60</v>
      </c>
      <c r="B42" s="42"/>
      <c r="C42" s="42"/>
      <c r="D42" s="43">
        <f>B42*C42</f>
        <v>0</v>
      </c>
      <c r="E42" s="44"/>
    </row>
    <row r="43" spans="1:5" ht="13.8" thickBot="1" x14ac:dyDescent="0.3">
      <c r="A43" s="233" t="s">
        <v>61</v>
      </c>
      <c r="B43" s="234"/>
      <c r="C43" s="234"/>
      <c r="D43" s="45">
        <f>SUM(D38:D42)</f>
        <v>0</v>
      </c>
      <c r="E43" s="46"/>
    </row>
    <row r="45" spans="1:5" ht="13.8" thickBot="1" x14ac:dyDescent="0.3">
      <c r="A45" s="232" t="s">
        <v>62</v>
      </c>
      <c r="B45" s="232"/>
      <c r="C45" s="232"/>
      <c r="D45" s="232"/>
      <c r="E45" s="148" t="s">
        <v>67</v>
      </c>
    </row>
    <row r="46" spans="1:5" ht="13.8" thickBot="1" x14ac:dyDescent="0.3">
      <c r="A46" s="18" t="s">
        <v>63</v>
      </c>
      <c r="B46" s="235" t="s">
        <v>64</v>
      </c>
      <c r="C46" s="235"/>
      <c r="D46" s="235"/>
      <c r="E46" s="236"/>
    </row>
    <row r="47" spans="1:5" x14ac:dyDescent="0.25">
      <c r="A47" s="47">
        <v>1</v>
      </c>
      <c r="B47" s="241"/>
      <c r="C47" s="241"/>
      <c r="D47" s="241"/>
      <c r="E47" s="242"/>
    </row>
    <row r="48" spans="1:5" x14ac:dyDescent="0.25">
      <c r="A48" s="48">
        <v>2</v>
      </c>
      <c r="B48" s="239"/>
      <c r="C48" s="239"/>
      <c r="D48" s="239"/>
      <c r="E48" s="240"/>
    </row>
    <row r="49" spans="1:5" x14ac:dyDescent="0.25">
      <c r="A49" s="48">
        <v>3</v>
      </c>
      <c r="B49" s="239"/>
      <c r="C49" s="239"/>
      <c r="D49" s="239"/>
      <c r="E49" s="240"/>
    </row>
    <row r="50" spans="1:5" x14ac:dyDescent="0.25">
      <c r="A50" s="48">
        <v>4</v>
      </c>
      <c r="B50" s="239"/>
      <c r="C50" s="239"/>
      <c r="D50" s="239"/>
      <c r="E50" s="240"/>
    </row>
    <row r="51" spans="1:5" ht="13.8" thickBot="1" x14ac:dyDescent="0.3">
      <c r="A51" s="49">
        <v>5</v>
      </c>
      <c r="B51" s="237"/>
      <c r="C51" s="237"/>
      <c r="D51" s="237"/>
      <c r="E51" s="238"/>
    </row>
  </sheetData>
  <sheetProtection password="CC21" sheet="1" insertColumns="0" deleteColumns="0"/>
  <protectedRanges>
    <protectedRange sqref="A6:C15 E6:E15 B25:B29 A38:C42 E38:E42 B47:E51" name="Range1"/>
  </protectedRanges>
  <mergeCells count="11">
    <mergeCell ref="A22:D22"/>
    <mergeCell ref="A3:D3"/>
    <mergeCell ref="A35:D35"/>
    <mergeCell ref="A43:C43"/>
    <mergeCell ref="A45:D45"/>
    <mergeCell ref="B46:E46"/>
    <mergeCell ref="B51:E51"/>
    <mergeCell ref="B50:E50"/>
    <mergeCell ref="B49:E49"/>
    <mergeCell ref="B48:E48"/>
    <mergeCell ref="B47:E47"/>
  </mergeCells>
  <dataValidations count="1">
    <dataValidation allowBlank="1" showErrorMessage="1" promptTitle="Įrašykite įmonės pavadinimą" prompt="Įrašykite įmonės pavadinimą" sqref="A2"/>
  </dataValidations>
  <pageMargins left="0.7" right="0.7" top="0.75" bottom="0.75" header="0.3" footer="0.3"/>
  <pageSetup paperSize="9" scale="71" orientation="landscape" r:id="rId1"/>
  <headerFooter>
    <oddFooter xml:space="preserve">&amp;LDirektorius
&amp;RA.V.
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zoomScaleSheetLayoutView="160" workbookViewId="0">
      <selection activeCell="K22" sqref="K22"/>
    </sheetView>
  </sheetViews>
  <sheetFormatPr defaultColWidth="8.77734375" defaultRowHeight="14.4" x14ac:dyDescent="0.3"/>
  <cols>
    <col min="1" max="1" width="8.77734375" style="181"/>
    <col min="2" max="2" width="22.33203125" style="181" customWidth="1"/>
    <col min="3" max="3" width="15.5546875" style="181" customWidth="1"/>
    <col min="4" max="4" width="13.44140625" style="181" customWidth="1"/>
    <col min="5" max="5" width="26.21875" style="181" customWidth="1"/>
    <col min="6" max="6" width="13" style="181" customWidth="1"/>
    <col min="7" max="7" width="13.77734375" style="181" customWidth="1"/>
    <col min="8" max="16384" width="8.77734375" style="181"/>
  </cols>
  <sheetData>
    <row r="1" spans="1:7" x14ac:dyDescent="0.3">
      <c r="A1" s="188" t="s">
        <v>296</v>
      </c>
      <c r="B1" s="187"/>
      <c r="C1" s="189">
        <f>'Informacija apie projektą'!A2</f>
        <v>0</v>
      </c>
    </row>
    <row r="2" spans="1:7" ht="129.44999999999999" customHeight="1" x14ac:dyDescent="0.3">
      <c r="A2" s="379"/>
      <c r="B2" s="380"/>
      <c r="C2" s="380"/>
      <c r="D2" s="380"/>
      <c r="E2" s="380"/>
      <c r="F2" s="380"/>
      <c r="G2" s="381"/>
    </row>
    <row r="3" spans="1:7" ht="8.5500000000000007" customHeight="1" x14ac:dyDescent="0.3"/>
    <row r="4" spans="1:7" ht="50.55" customHeight="1" x14ac:dyDescent="0.3">
      <c r="A4" s="182" t="s">
        <v>6</v>
      </c>
      <c r="B4" s="64" t="s">
        <v>292</v>
      </c>
      <c r="C4" s="183" t="s">
        <v>294</v>
      </c>
      <c r="D4" s="183" t="s">
        <v>297</v>
      </c>
      <c r="E4" s="64" t="s">
        <v>293</v>
      </c>
      <c r="F4" s="183" t="s">
        <v>295</v>
      </c>
      <c r="G4" s="183" t="s">
        <v>297</v>
      </c>
    </row>
    <row r="5" spans="1:7" x14ac:dyDescent="0.3">
      <c r="A5" s="184">
        <v>1</v>
      </c>
      <c r="B5" s="185"/>
      <c r="C5" s="186"/>
      <c r="D5" s="186"/>
      <c r="E5" s="185"/>
      <c r="F5" s="185"/>
      <c r="G5" s="186"/>
    </row>
    <row r="6" spans="1:7" x14ac:dyDescent="0.3">
      <c r="A6" s="184">
        <v>2</v>
      </c>
      <c r="B6" s="185"/>
      <c r="C6" s="186"/>
      <c r="D6" s="186"/>
      <c r="E6" s="185"/>
      <c r="F6" s="185"/>
      <c r="G6" s="186"/>
    </row>
    <row r="7" spans="1:7" x14ac:dyDescent="0.3">
      <c r="A7" s="184">
        <v>3</v>
      </c>
      <c r="B7" s="185"/>
      <c r="C7" s="186"/>
      <c r="D7" s="186"/>
      <c r="E7" s="185"/>
      <c r="F7" s="185"/>
      <c r="G7" s="186"/>
    </row>
    <row r="8" spans="1:7" x14ac:dyDescent="0.3">
      <c r="A8" s="184">
        <v>4</v>
      </c>
      <c r="B8" s="185"/>
      <c r="C8" s="186"/>
      <c r="D8" s="186"/>
      <c r="E8" s="185"/>
      <c r="F8" s="185"/>
      <c r="G8" s="186"/>
    </row>
    <row r="9" spans="1:7" x14ac:dyDescent="0.3">
      <c r="A9" s="184">
        <v>5</v>
      </c>
      <c r="B9" s="185"/>
      <c r="C9" s="186"/>
      <c r="D9" s="186"/>
      <c r="E9" s="185"/>
      <c r="F9" s="185"/>
      <c r="G9" s="186"/>
    </row>
  </sheetData>
  <sheetProtection password="CC21" sheet="1"/>
  <protectedRanges>
    <protectedRange sqref="A2:G2 B5:G9" name="Range2"/>
    <protectedRange sqref="B5:G9" name="Range1"/>
  </protectedRanges>
  <mergeCells count="1">
    <mergeCell ref="A2:G2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164"/>
  <sheetViews>
    <sheetView zoomScale="130" zoomScaleNormal="130" zoomScaleSheetLayoutView="100" workbookViewId="0">
      <pane ySplit="7" topLeftCell="A10" activePane="bottomLeft" state="frozen"/>
      <selection activeCell="E12" sqref="E12"/>
      <selection pane="bottomLeft" activeCell="H152" sqref="H152"/>
    </sheetView>
  </sheetViews>
  <sheetFormatPr defaultColWidth="9.21875" defaultRowHeight="13.2" x14ac:dyDescent="0.25"/>
  <cols>
    <col min="1" max="1" width="12.77734375" style="90" customWidth="1"/>
    <col min="2" max="2" width="18.5546875" style="51" bestFit="1" customWidth="1"/>
    <col min="3" max="3" width="18.44140625" style="51" customWidth="1"/>
    <col min="4" max="4" width="19.44140625" style="51" bestFit="1" customWidth="1"/>
    <col min="5" max="16384" width="9.21875" style="51"/>
  </cols>
  <sheetData>
    <row r="1" spans="1:4" ht="15.6" hidden="1" x14ac:dyDescent="0.3">
      <c r="A1" s="142" t="s">
        <v>88</v>
      </c>
    </row>
    <row r="2" spans="1:4" ht="13.5" hidden="1" customHeight="1" x14ac:dyDescent="0.25">
      <c r="A2" s="1"/>
    </row>
    <row r="3" spans="1:4" x14ac:dyDescent="0.25">
      <c r="C3" s="91" t="s">
        <v>29</v>
      </c>
      <c r="D3" s="201">
        <f>'Informacija apie projektą'!A2</f>
        <v>0</v>
      </c>
    </row>
    <row r="4" spans="1:4" ht="3.45" customHeight="1" thickBot="1" x14ac:dyDescent="0.3">
      <c r="A4" s="89"/>
      <c r="B4" s="70"/>
      <c r="C4" s="91"/>
      <c r="D4" s="147"/>
    </row>
    <row r="5" spans="1:4" ht="13.8" thickBot="1" x14ac:dyDescent="0.3">
      <c r="A5" s="52" t="s">
        <v>15</v>
      </c>
      <c r="C5" s="92" t="s">
        <v>0</v>
      </c>
      <c r="D5" s="93"/>
    </row>
    <row r="6" spans="1:4" ht="13.8" thickBot="1" x14ac:dyDescent="0.3">
      <c r="A6" s="55" t="s">
        <v>14</v>
      </c>
      <c r="C6" s="92" t="s">
        <v>86</v>
      </c>
      <c r="D6" s="146">
        <f>'Informacija apie projektą'!B29</f>
        <v>0</v>
      </c>
    </row>
    <row r="7" spans="1:4" x14ac:dyDescent="0.25">
      <c r="A7" s="94"/>
      <c r="B7" s="95" t="s">
        <v>1</v>
      </c>
      <c r="C7" s="95" t="s">
        <v>2</v>
      </c>
      <c r="D7" s="145" t="s">
        <v>3</v>
      </c>
    </row>
    <row r="8" spans="1:4" hidden="1" x14ac:dyDescent="0.25">
      <c r="A8" s="100">
        <v>44941</v>
      </c>
      <c r="B8" s="96"/>
      <c r="C8" s="96"/>
      <c r="D8" s="97">
        <f t="shared" ref="D8:D25" si="0">C8*$D$5/12</f>
        <v>0</v>
      </c>
    </row>
    <row r="9" spans="1:4" hidden="1" x14ac:dyDescent="0.25">
      <c r="A9" s="100">
        <v>44972</v>
      </c>
      <c r="B9" s="96"/>
      <c r="C9" s="96">
        <f t="shared" ref="C9:C16" si="1">C8-B9</f>
        <v>0</v>
      </c>
      <c r="D9" s="97">
        <f t="shared" si="0"/>
        <v>0</v>
      </c>
    </row>
    <row r="10" spans="1:4" x14ac:dyDescent="0.25">
      <c r="A10" s="100">
        <v>45000</v>
      </c>
      <c r="B10" s="96"/>
      <c r="C10" s="96">
        <f t="shared" si="1"/>
        <v>0</v>
      </c>
      <c r="D10" s="97">
        <f t="shared" si="0"/>
        <v>0</v>
      </c>
    </row>
    <row r="11" spans="1:4" x14ac:dyDescent="0.25">
      <c r="A11" s="100">
        <v>45031</v>
      </c>
      <c r="B11" s="96"/>
      <c r="C11" s="96">
        <f t="shared" si="1"/>
        <v>0</v>
      </c>
      <c r="D11" s="97">
        <f t="shared" si="0"/>
        <v>0</v>
      </c>
    </row>
    <row r="12" spans="1:4" x14ac:dyDescent="0.25">
      <c r="A12" s="100">
        <v>45061</v>
      </c>
      <c r="B12" s="96"/>
      <c r="C12" s="96">
        <f t="shared" si="1"/>
        <v>0</v>
      </c>
      <c r="D12" s="97">
        <f t="shared" si="0"/>
        <v>0</v>
      </c>
    </row>
    <row r="13" spans="1:4" x14ac:dyDescent="0.25">
      <c r="A13" s="100">
        <v>45092</v>
      </c>
      <c r="B13" s="96"/>
      <c r="C13" s="96">
        <f t="shared" si="1"/>
        <v>0</v>
      </c>
      <c r="D13" s="97">
        <f t="shared" si="0"/>
        <v>0</v>
      </c>
    </row>
    <row r="14" spans="1:4" x14ac:dyDescent="0.25">
      <c r="A14" s="100">
        <v>45122</v>
      </c>
      <c r="B14" s="96"/>
      <c r="C14" s="96">
        <f t="shared" si="1"/>
        <v>0</v>
      </c>
      <c r="D14" s="97">
        <f t="shared" si="0"/>
        <v>0</v>
      </c>
    </row>
    <row r="15" spans="1:4" x14ac:dyDescent="0.25">
      <c r="A15" s="100">
        <v>45153</v>
      </c>
      <c r="B15" s="96"/>
      <c r="C15" s="96">
        <f t="shared" si="1"/>
        <v>0</v>
      </c>
      <c r="D15" s="97">
        <f t="shared" si="0"/>
        <v>0</v>
      </c>
    </row>
    <row r="16" spans="1:4" x14ac:dyDescent="0.25">
      <c r="A16" s="100">
        <v>45184</v>
      </c>
      <c r="B16" s="96"/>
      <c r="C16" s="96">
        <f t="shared" si="1"/>
        <v>0</v>
      </c>
      <c r="D16" s="97">
        <f t="shared" si="0"/>
        <v>0</v>
      </c>
    </row>
    <row r="17" spans="1:4" x14ac:dyDescent="0.25">
      <c r="A17" s="100">
        <v>45214</v>
      </c>
      <c r="B17" s="96"/>
      <c r="C17" s="96">
        <f t="shared" ref="C17:C80" si="2">C16-B17</f>
        <v>0</v>
      </c>
      <c r="D17" s="97">
        <f t="shared" si="0"/>
        <v>0</v>
      </c>
    </row>
    <row r="18" spans="1:4" x14ac:dyDescent="0.25">
      <c r="A18" s="100">
        <v>45245</v>
      </c>
      <c r="B18" s="96"/>
      <c r="C18" s="96">
        <f t="shared" si="2"/>
        <v>0</v>
      </c>
      <c r="D18" s="97">
        <f t="shared" si="0"/>
        <v>0</v>
      </c>
    </row>
    <row r="19" spans="1:4" x14ac:dyDescent="0.25">
      <c r="A19" s="100">
        <v>45275</v>
      </c>
      <c r="B19" s="98"/>
      <c r="C19" s="98">
        <f t="shared" si="2"/>
        <v>0</v>
      </c>
      <c r="D19" s="99">
        <f t="shared" si="0"/>
        <v>0</v>
      </c>
    </row>
    <row r="20" spans="1:4" x14ac:dyDescent="0.25">
      <c r="A20" s="101">
        <v>45306</v>
      </c>
      <c r="B20" s="96"/>
      <c r="C20" s="143">
        <f t="shared" si="2"/>
        <v>0</v>
      </c>
      <c r="D20" s="97">
        <f t="shared" si="0"/>
        <v>0</v>
      </c>
    </row>
    <row r="21" spans="1:4" x14ac:dyDescent="0.25">
      <c r="A21" s="102">
        <v>45337</v>
      </c>
      <c r="B21" s="96"/>
      <c r="C21" s="143">
        <f t="shared" si="2"/>
        <v>0</v>
      </c>
      <c r="D21" s="97">
        <f t="shared" si="0"/>
        <v>0</v>
      </c>
    </row>
    <row r="22" spans="1:4" x14ac:dyDescent="0.25">
      <c r="A22" s="102">
        <v>45366</v>
      </c>
      <c r="B22" s="96"/>
      <c r="C22" s="143">
        <f t="shared" si="2"/>
        <v>0</v>
      </c>
      <c r="D22" s="97">
        <f t="shared" si="0"/>
        <v>0</v>
      </c>
    </row>
    <row r="23" spans="1:4" x14ac:dyDescent="0.25">
      <c r="A23" s="102">
        <v>45397</v>
      </c>
      <c r="B23" s="96"/>
      <c r="C23" s="143">
        <f t="shared" si="2"/>
        <v>0</v>
      </c>
      <c r="D23" s="97">
        <f t="shared" si="0"/>
        <v>0</v>
      </c>
    </row>
    <row r="24" spans="1:4" x14ac:dyDescent="0.25">
      <c r="A24" s="102">
        <v>45427</v>
      </c>
      <c r="B24" s="96"/>
      <c r="C24" s="143">
        <f>C23-B24</f>
        <v>0</v>
      </c>
      <c r="D24" s="97">
        <f t="shared" si="0"/>
        <v>0</v>
      </c>
    </row>
    <row r="25" spans="1:4" x14ac:dyDescent="0.25">
      <c r="A25" s="102">
        <v>45458</v>
      </c>
      <c r="B25" s="96"/>
      <c r="C25" s="143">
        <f t="shared" si="2"/>
        <v>0</v>
      </c>
      <c r="D25" s="97">
        <f t="shared" si="0"/>
        <v>0</v>
      </c>
    </row>
    <row r="26" spans="1:4" x14ac:dyDescent="0.25">
      <c r="A26" s="102">
        <v>45488</v>
      </c>
      <c r="B26" s="96"/>
      <c r="C26" s="143">
        <f t="shared" si="2"/>
        <v>0</v>
      </c>
      <c r="D26" s="97">
        <f t="shared" ref="D26:D89" si="3">C26*$D$5/12</f>
        <v>0</v>
      </c>
    </row>
    <row r="27" spans="1:4" x14ac:dyDescent="0.25">
      <c r="A27" s="102">
        <v>45519</v>
      </c>
      <c r="B27" s="96"/>
      <c r="C27" s="143">
        <f t="shared" si="2"/>
        <v>0</v>
      </c>
      <c r="D27" s="97">
        <f t="shared" si="3"/>
        <v>0</v>
      </c>
    </row>
    <row r="28" spans="1:4" x14ac:dyDescent="0.25">
      <c r="A28" s="102">
        <v>45550</v>
      </c>
      <c r="B28" s="96"/>
      <c r="C28" s="143">
        <f t="shared" si="2"/>
        <v>0</v>
      </c>
      <c r="D28" s="97">
        <f t="shared" si="3"/>
        <v>0</v>
      </c>
    </row>
    <row r="29" spans="1:4" x14ac:dyDescent="0.25">
      <c r="A29" s="102">
        <v>45580</v>
      </c>
      <c r="B29" s="96"/>
      <c r="C29" s="143">
        <f t="shared" si="2"/>
        <v>0</v>
      </c>
      <c r="D29" s="97">
        <f t="shared" si="3"/>
        <v>0</v>
      </c>
    </row>
    <row r="30" spans="1:4" x14ac:dyDescent="0.25">
      <c r="A30" s="102">
        <v>45611</v>
      </c>
      <c r="B30" s="96"/>
      <c r="C30" s="143">
        <f t="shared" si="2"/>
        <v>0</v>
      </c>
      <c r="D30" s="97">
        <f t="shared" si="3"/>
        <v>0</v>
      </c>
    </row>
    <row r="31" spans="1:4" x14ac:dyDescent="0.25">
      <c r="A31" s="102">
        <v>45641</v>
      </c>
      <c r="B31" s="98"/>
      <c r="C31" s="144">
        <f t="shared" si="2"/>
        <v>0</v>
      </c>
      <c r="D31" s="99">
        <f t="shared" si="3"/>
        <v>0</v>
      </c>
    </row>
    <row r="32" spans="1:4" x14ac:dyDescent="0.25">
      <c r="A32" s="103">
        <v>45672</v>
      </c>
      <c r="B32" s="96"/>
      <c r="C32" s="143">
        <f t="shared" si="2"/>
        <v>0</v>
      </c>
      <c r="D32" s="97">
        <f t="shared" si="3"/>
        <v>0</v>
      </c>
    </row>
    <row r="33" spans="1:4" x14ac:dyDescent="0.25">
      <c r="A33" s="104">
        <v>45703</v>
      </c>
      <c r="B33" s="96"/>
      <c r="C33" s="143">
        <f t="shared" si="2"/>
        <v>0</v>
      </c>
      <c r="D33" s="97">
        <f t="shared" si="3"/>
        <v>0</v>
      </c>
    </row>
    <row r="34" spans="1:4" x14ac:dyDescent="0.25">
      <c r="A34" s="104">
        <v>45731</v>
      </c>
      <c r="B34" s="96"/>
      <c r="C34" s="143">
        <f t="shared" si="2"/>
        <v>0</v>
      </c>
      <c r="D34" s="97">
        <f t="shared" si="3"/>
        <v>0</v>
      </c>
    </row>
    <row r="35" spans="1:4" x14ac:dyDescent="0.25">
      <c r="A35" s="104">
        <v>45762</v>
      </c>
      <c r="B35" s="96"/>
      <c r="C35" s="143">
        <f t="shared" si="2"/>
        <v>0</v>
      </c>
      <c r="D35" s="97">
        <f t="shared" si="3"/>
        <v>0</v>
      </c>
    </row>
    <row r="36" spans="1:4" x14ac:dyDescent="0.25">
      <c r="A36" s="104">
        <v>45792</v>
      </c>
      <c r="B36" s="96"/>
      <c r="C36" s="143">
        <f t="shared" si="2"/>
        <v>0</v>
      </c>
      <c r="D36" s="97">
        <f t="shared" si="3"/>
        <v>0</v>
      </c>
    </row>
    <row r="37" spans="1:4" x14ac:dyDescent="0.25">
      <c r="A37" s="104">
        <v>45823</v>
      </c>
      <c r="B37" s="96"/>
      <c r="C37" s="143">
        <f t="shared" si="2"/>
        <v>0</v>
      </c>
      <c r="D37" s="97">
        <f t="shared" si="3"/>
        <v>0</v>
      </c>
    </row>
    <row r="38" spans="1:4" x14ac:dyDescent="0.25">
      <c r="A38" s="104">
        <v>45853</v>
      </c>
      <c r="B38" s="96"/>
      <c r="C38" s="143">
        <f t="shared" si="2"/>
        <v>0</v>
      </c>
      <c r="D38" s="97">
        <f t="shared" si="3"/>
        <v>0</v>
      </c>
    </row>
    <row r="39" spans="1:4" x14ac:dyDescent="0.25">
      <c r="A39" s="104">
        <v>45884</v>
      </c>
      <c r="B39" s="96"/>
      <c r="C39" s="143">
        <f t="shared" si="2"/>
        <v>0</v>
      </c>
      <c r="D39" s="97">
        <f t="shared" si="3"/>
        <v>0</v>
      </c>
    </row>
    <row r="40" spans="1:4" x14ac:dyDescent="0.25">
      <c r="A40" s="104">
        <v>45915</v>
      </c>
      <c r="B40" s="96"/>
      <c r="C40" s="143">
        <f t="shared" si="2"/>
        <v>0</v>
      </c>
      <c r="D40" s="97">
        <f t="shared" si="3"/>
        <v>0</v>
      </c>
    </row>
    <row r="41" spans="1:4" x14ac:dyDescent="0.25">
      <c r="A41" s="104">
        <v>45945</v>
      </c>
      <c r="B41" s="96"/>
      <c r="C41" s="143">
        <f t="shared" si="2"/>
        <v>0</v>
      </c>
      <c r="D41" s="97">
        <f t="shared" si="3"/>
        <v>0</v>
      </c>
    </row>
    <row r="42" spans="1:4" x14ac:dyDescent="0.25">
      <c r="A42" s="104">
        <v>45976</v>
      </c>
      <c r="B42" s="96"/>
      <c r="C42" s="143">
        <f t="shared" si="2"/>
        <v>0</v>
      </c>
      <c r="D42" s="97">
        <f t="shared" si="3"/>
        <v>0</v>
      </c>
    </row>
    <row r="43" spans="1:4" x14ac:dyDescent="0.25">
      <c r="A43" s="104">
        <v>46006</v>
      </c>
      <c r="B43" s="98"/>
      <c r="C43" s="144">
        <f t="shared" si="2"/>
        <v>0</v>
      </c>
      <c r="D43" s="99">
        <f t="shared" si="3"/>
        <v>0</v>
      </c>
    </row>
    <row r="44" spans="1:4" x14ac:dyDescent="0.25">
      <c r="A44" s="105">
        <v>46037</v>
      </c>
      <c r="B44" s="96"/>
      <c r="C44" s="143">
        <f t="shared" si="2"/>
        <v>0</v>
      </c>
      <c r="D44" s="97">
        <f t="shared" si="3"/>
        <v>0</v>
      </c>
    </row>
    <row r="45" spans="1:4" x14ac:dyDescent="0.25">
      <c r="A45" s="106">
        <v>46068</v>
      </c>
      <c r="B45" s="96"/>
      <c r="C45" s="143">
        <f t="shared" si="2"/>
        <v>0</v>
      </c>
      <c r="D45" s="97">
        <f t="shared" si="3"/>
        <v>0</v>
      </c>
    </row>
    <row r="46" spans="1:4" x14ac:dyDescent="0.25">
      <c r="A46" s="106">
        <v>46096</v>
      </c>
      <c r="B46" s="96"/>
      <c r="C46" s="143">
        <f t="shared" si="2"/>
        <v>0</v>
      </c>
      <c r="D46" s="97">
        <f t="shared" si="3"/>
        <v>0</v>
      </c>
    </row>
    <row r="47" spans="1:4" x14ac:dyDescent="0.25">
      <c r="A47" s="106">
        <v>46127</v>
      </c>
      <c r="B47" s="96"/>
      <c r="C47" s="143">
        <f t="shared" si="2"/>
        <v>0</v>
      </c>
      <c r="D47" s="97">
        <f t="shared" si="3"/>
        <v>0</v>
      </c>
    </row>
    <row r="48" spans="1:4" x14ac:dyDescent="0.25">
      <c r="A48" s="106">
        <v>46157</v>
      </c>
      <c r="B48" s="96"/>
      <c r="C48" s="143">
        <f t="shared" si="2"/>
        <v>0</v>
      </c>
      <c r="D48" s="97">
        <f t="shared" si="3"/>
        <v>0</v>
      </c>
    </row>
    <row r="49" spans="1:4" x14ac:dyDescent="0.25">
      <c r="A49" s="106">
        <v>46188</v>
      </c>
      <c r="B49" s="96"/>
      <c r="C49" s="143">
        <f t="shared" si="2"/>
        <v>0</v>
      </c>
      <c r="D49" s="97">
        <f t="shared" si="3"/>
        <v>0</v>
      </c>
    </row>
    <row r="50" spans="1:4" x14ac:dyDescent="0.25">
      <c r="A50" s="106">
        <v>46218</v>
      </c>
      <c r="B50" s="96"/>
      <c r="C50" s="143">
        <f t="shared" si="2"/>
        <v>0</v>
      </c>
      <c r="D50" s="97">
        <f t="shared" si="3"/>
        <v>0</v>
      </c>
    </row>
    <row r="51" spans="1:4" x14ac:dyDescent="0.25">
      <c r="A51" s="106">
        <v>46249</v>
      </c>
      <c r="B51" s="96"/>
      <c r="C51" s="143">
        <f t="shared" si="2"/>
        <v>0</v>
      </c>
      <c r="D51" s="97">
        <f t="shared" si="3"/>
        <v>0</v>
      </c>
    </row>
    <row r="52" spans="1:4" x14ac:dyDescent="0.25">
      <c r="A52" s="106">
        <v>46280</v>
      </c>
      <c r="B52" s="96"/>
      <c r="C52" s="143">
        <f t="shared" si="2"/>
        <v>0</v>
      </c>
      <c r="D52" s="97">
        <f t="shared" si="3"/>
        <v>0</v>
      </c>
    </row>
    <row r="53" spans="1:4" x14ac:dyDescent="0.25">
      <c r="A53" s="106">
        <v>46310</v>
      </c>
      <c r="B53" s="96"/>
      <c r="C53" s="143">
        <f t="shared" si="2"/>
        <v>0</v>
      </c>
      <c r="D53" s="97">
        <f t="shared" si="3"/>
        <v>0</v>
      </c>
    </row>
    <row r="54" spans="1:4" x14ac:dyDescent="0.25">
      <c r="A54" s="106">
        <v>46341</v>
      </c>
      <c r="B54" s="96"/>
      <c r="C54" s="143">
        <f t="shared" si="2"/>
        <v>0</v>
      </c>
      <c r="D54" s="97">
        <f t="shared" si="3"/>
        <v>0</v>
      </c>
    </row>
    <row r="55" spans="1:4" x14ac:dyDescent="0.25">
      <c r="A55" s="106">
        <v>46371</v>
      </c>
      <c r="B55" s="98"/>
      <c r="C55" s="144">
        <f t="shared" si="2"/>
        <v>0</v>
      </c>
      <c r="D55" s="99">
        <f t="shared" si="3"/>
        <v>0</v>
      </c>
    </row>
    <row r="56" spans="1:4" x14ac:dyDescent="0.25">
      <c r="A56" s="107">
        <v>46402</v>
      </c>
      <c r="B56" s="96"/>
      <c r="C56" s="143">
        <f t="shared" si="2"/>
        <v>0</v>
      </c>
      <c r="D56" s="97">
        <f t="shared" si="3"/>
        <v>0</v>
      </c>
    </row>
    <row r="57" spans="1:4" x14ac:dyDescent="0.25">
      <c r="A57" s="108">
        <v>46433</v>
      </c>
      <c r="B57" s="96"/>
      <c r="C57" s="143">
        <f t="shared" si="2"/>
        <v>0</v>
      </c>
      <c r="D57" s="97">
        <f t="shared" si="3"/>
        <v>0</v>
      </c>
    </row>
    <row r="58" spans="1:4" x14ac:dyDescent="0.25">
      <c r="A58" s="108">
        <v>46461</v>
      </c>
      <c r="B58" s="96"/>
      <c r="C58" s="143">
        <f t="shared" si="2"/>
        <v>0</v>
      </c>
      <c r="D58" s="97">
        <f t="shared" si="3"/>
        <v>0</v>
      </c>
    </row>
    <row r="59" spans="1:4" x14ac:dyDescent="0.25">
      <c r="A59" s="108">
        <v>46492</v>
      </c>
      <c r="B59" s="96"/>
      <c r="C59" s="143">
        <f t="shared" si="2"/>
        <v>0</v>
      </c>
      <c r="D59" s="97">
        <f t="shared" si="3"/>
        <v>0</v>
      </c>
    </row>
    <row r="60" spans="1:4" x14ac:dyDescent="0.25">
      <c r="A60" s="108">
        <v>46522</v>
      </c>
      <c r="B60" s="96"/>
      <c r="C60" s="143">
        <f t="shared" si="2"/>
        <v>0</v>
      </c>
      <c r="D60" s="97">
        <f t="shared" si="3"/>
        <v>0</v>
      </c>
    </row>
    <row r="61" spans="1:4" x14ac:dyDescent="0.25">
      <c r="A61" s="108">
        <v>46553</v>
      </c>
      <c r="B61" s="96"/>
      <c r="C61" s="143">
        <f t="shared" si="2"/>
        <v>0</v>
      </c>
      <c r="D61" s="97">
        <f t="shared" si="3"/>
        <v>0</v>
      </c>
    </row>
    <row r="62" spans="1:4" x14ac:dyDescent="0.25">
      <c r="A62" s="108">
        <v>46583</v>
      </c>
      <c r="B62" s="96"/>
      <c r="C62" s="143">
        <f t="shared" si="2"/>
        <v>0</v>
      </c>
      <c r="D62" s="97">
        <f t="shared" si="3"/>
        <v>0</v>
      </c>
    </row>
    <row r="63" spans="1:4" x14ac:dyDescent="0.25">
      <c r="A63" s="108">
        <v>46614</v>
      </c>
      <c r="B63" s="96"/>
      <c r="C63" s="143">
        <f t="shared" si="2"/>
        <v>0</v>
      </c>
      <c r="D63" s="97">
        <f t="shared" si="3"/>
        <v>0</v>
      </c>
    </row>
    <row r="64" spans="1:4" x14ac:dyDescent="0.25">
      <c r="A64" s="108">
        <v>46645</v>
      </c>
      <c r="B64" s="96"/>
      <c r="C64" s="143">
        <f t="shared" si="2"/>
        <v>0</v>
      </c>
      <c r="D64" s="97">
        <f t="shared" si="3"/>
        <v>0</v>
      </c>
    </row>
    <row r="65" spans="1:4" x14ac:dyDescent="0.25">
      <c r="A65" s="108">
        <v>46675</v>
      </c>
      <c r="B65" s="96"/>
      <c r="C65" s="143">
        <f t="shared" si="2"/>
        <v>0</v>
      </c>
      <c r="D65" s="97">
        <f t="shared" si="3"/>
        <v>0</v>
      </c>
    </row>
    <row r="66" spans="1:4" x14ac:dyDescent="0.25">
      <c r="A66" s="108">
        <v>46706</v>
      </c>
      <c r="B66" s="96"/>
      <c r="C66" s="143">
        <f t="shared" si="2"/>
        <v>0</v>
      </c>
      <c r="D66" s="97">
        <f t="shared" si="3"/>
        <v>0</v>
      </c>
    </row>
    <row r="67" spans="1:4" x14ac:dyDescent="0.25">
      <c r="A67" s="109">
        <v>46736</v>
      </c>
      <c r="B67" s="98"/>
      <c r="C67" s="144">
        <f t="shared" si="2"/>
        <v>0</v>
      </c>
      <c r="D67" s="99">
        <f t="shared" si="3"/>
        <v>0</v>
      </c>
    </row>
    <row r="68" spans="1:4" x14ac:dyDescent="0.25">
      <c r="A68" s="110">
        <v>46767</v>
      </c>
      <c r="B68" s="96"/>
      <c r="C68" s="143">
        <f t="shared" si="2"/>
        <v>0</v>
      </c>
      <c r="D68" s="97">
        <f t="shared" si="3"/>
        <v>0</v>
      </c>
    </row>
    <row r="69" spans="1:4" x14ac:dyDescent="0.25">
      <c r="A69" s="110">
        <v>46798</v>
      </c>
      <c r="B69" s="96"/>
      <c r="C69" s="143">
        <f t="shared" si="2"/>
        <v>0</v>
      </c>
      <c r="D69" s="97">
        <f t="shared" si="3"/>
        <v>0</v>
      </c>
    </row>
    <row r="70" spans="1:4" x14ac:dyDescent="0.25">
      <c r="A70" s="110">
        <v>46827</v>
      </c>
      <c r="B70" s="96"/>
      <c r="C70" s="143">
        <f t="shared" si="2"/>
        <v>0</v>
      </c>
      <c r="D70" s="97">
        <f t="shared" si="3"/>
        <v>0</v>
      </c>
    </row>
    <row r="71" spans="1:4" x14ac:dyDescent="0.25">
      <c r="A71" s="110">
        <v>46858</v>
      </c>
      <c r="B71" s="96"/>
      <c r="C71" s="143">
        <f t="shared" si="2"/>
        <v>0</v>
      </c>
      <c r="D71" s="97">
        <f t="shared" si="3"/>
        <v>0</v>
      </c>
    </row>
    <row r="72" spans="1:4" x14ac:dyDescent="0.25">
      <c r="A72" s="110">
        <v>46888</v>
      </c>
      <c r="B72" s="96"/>
      <c r="C72" s="143">
        <f t="shared" si="2"/>
        <v>0</v>
      </c>
      <c r="D72" s="97">
        <f t="shared" si="3"/>
        <v>0</v>
      </c>
    </row>
    <row r="73" spans="1:4" x14ac:dyDescent="0.25">
      <c r="A73" s="110">
        <v>46919</v>
      </c>
      <c r="B73" s="96"/>
      <c r="C73" s="143">
        <f t="shared" si="2"/>
        <v>0</v>
      </c>
      <c r="D73" s="97">
        <f t="shared" si="3"/>
        <v>0</v>
      </c>
    </row>
    <row r="74" spans="1:4" x14ac:dyDescent="0.25">
      <c r="A74" s="110">
        <v>46949</v>
      </c>
      <c r="B74" s="96"/>
      <c r="C74" s="143">
        <f t="shared" si="2"/>
        <v>0</v>
      </c>
      <c r="D74" s="97">
        <f t="shared" si="3"/>
        <v>0</v>
      </c>
    </row>
    <row r="75" spans="1:4" x14ac:dyDescent="0.25">
      <c r="A75" s="110">
        <v>46980</v>
      </c>
      <c r="B75" s="96"/>
      <c r="C75" s="143">
        <f t="shared" si="2"/>
        <v>0</v>
      </c>
      <c r="D75" s="97">
        <f t="shared" si="3"/>
        <v>0</v>
      </c>
    </row>
    <row r="76" spans="1:4" x14ac:dyDescent="0.25">
      <c r="A76" s="110">
        <v>47011</v>
      </c>
      <c r="B76" s="96"/>
      <c r="C76" s="143">
        <f t="shared" si="2"/>
        <v>0</v>
      </c>
      <c r="D76" s="97">
        <f t="shared" si="3"/>
        <v>0</v>
      </c>
    </row>
    <row r="77" spans="1:4" x14ac:dyDescent="0.25">
      <c r="A77" s="110">
        <v>47041</v>
      </c>
      <c r="B77" s="96"/>
      <c r="C77" s="143">
        <f t="shared" si="2"/>
        <v>0</v>
      </c>
      <c r="D77" s="97">
        <f t="shared" si="3"/>
        <v>0</v>
      </c>
    </row>
    <row r="78" spans="1:4" x14ac:dyDescent="0.25">
      <c r="A78" s="110">
        <v>47072</v>
      </c>
      <c r="B78" s="96"/>
      <c r="C78" s="143">
        <f t="shared" si="2"/>
        <v>0</v>
      </c>
      <c r="D78" s="97">
        <f t="shared" si="3"/>
        <v>0</v>
      </c>
    </row>
    <row r="79" spans="1:4" x14ac:dyDescent="0.25">
      <c r="A79" s="111">
        <v>47102</v>
      </c>
      <c r="B79" s="98"/>
      <c r="C79" s="144">
        <f t="shared" si="2"/>
        <v>0</v>
      </c>
      <c r="D79" s="99">
        <f t="shared" si="3"/>
        <v>0</v>
      </c>
    </row>
    <row r="80" spans="1:4" x14ac:dyDescent="0.25">
      <c r="A80" s="112">
        <v>47133</v>
      </c>
      <c r="B80" s="96"/>
      <c r="C80" s="143">
        <f t="shared" si="2"/>
        <v>0</v>
      </c>
      <c r="D80" s="97">
        <f t="shared" si="3"/>
        <v>0</v>
      </c>
    </row>
    <row r="81" spans="1:4" x14ac:dyDescent="0.25">
      <c r="A81" s="112">
        <v>47164</v>
      </c>
      <c r="B81" s="96"/>
      <c r="C81" s="143">
        <f t="shared" ref="C81:C144" si="4">C80-B81</f>
        <v>0</v>
      </c>
      <c r="D81" s="97">
        <f t="shared" si="3"/>
        <v>0</v>
      </c>
    </row>
    <row r="82" spans="1:4" x14ac:dyDescent="0.25">
      <c r="A82" s="112">
        <v>47192</v>
      </c>
      <c r="B82" s="96"/>
      <c r="C82" s="143">
        <f t="shared" si="4"/>
        <v>0</v>
      </c>
      <c r="D82" s="97">
        <f t="shared" si="3"/>
        <v>0</v>
      </c>
    </row>
    <row r="83" spans="1:4" x14ac:dyDescent="0.25">
      <c r="A83" s="112">
        <v>47223</v>
      </c>
      <c r="B83" s="96"/>
      <c r="C83" s="143">
        <f t="shared" si="4"/>
        <v>0</v>
      </c>
      <c r="D83" s="97">
        <f t="shared" si="3"/>
        <v>0</v>
      </c>
    </row>
    <row r="84" spans="1:4" x14ac:dyDescent="0.25">
      <c r="A84" s="112">
        <v>47253</v>
      </c>
      <c r="B84" s="96"/>
      <c r="C84" s="143">
        <f t="shared" si="4"/>
        <v>0</v>
      </c>
      <c r="D84" s="97">
        <f t="shared" si="3"/>
        <v>0</v>
      </c>
    </row>
    <row r="85" spans="1:4" x14ac:dyDescent="0.25">
      <c r="A85" s="112">
        <v>47284</v>
      </c>
      <c r="B85" s="96"/>
      <c r="C85" s="143">
        <f t="shared" si="4"/>
        <v>0</v>
      </c>
      <c r="D85" s="97">
        <f t="shared" si="3"/>
        <v>0</v>
      </c>
    </row>
    <row r="86" spans="1:4" x14ac:dyDescent="0.25">
      <c r="A86" s="112">
        <v>47314</v>
      </c>
      <c r="B86" s="96"/>
      <c r="C86" s="143">
        <f t="shared" si="4"/>
        <v>0</v>
      </c>
      <c r="D86" s="97">
        <f t="shared" si="3"/>
        <v>0</v>
      </c>
    </row>
    <row r="87" spans="1:4" x14ac:dyDescent="0.25">
      <c r="A87" s="112">
        <v>47345</v>
      </c>
      <c r="B87" s="96"/>
      <c r="C87" s="143">
        <f t="shared" si="4"/>
        <v>0</v>
      </c>
      <c r="D87" s="97">
        <f t="shared" si="3"/>
        <v>0</v>
      </c>
    </row>
    <row r="88" spans="1:4" x14ac:dyDescent="0.25">
      <c r="A88" s="112">
        <v>47376</v>
      </c>
      <c r="B88" s="96"/>
      <c r="C88" s="143">
        <f t="shared" si="4"/>
        <v>0</v>
      </c>
      <c r="D88" s="97">
        <f t="shared" si="3"/>
        <v>0</v>
      </c>
    </row>
    <row r="89" spans="1:4" x14ac:dyDescent="0.25">
      <c r="A89" s="112">
        <v>47406</v>
      </c>
      <c r="B89" s="96"/>
      <c r="C89" s="143">
        <f t="shared" si="4"/>
        <v>0</v>
      </c>
      <c r="D89" s="97">
        <f t="shared" si="3"/>
        <v>0</v>
      </c>
    </row>
    <row r="90" spans="1:4" x14ac:dyDescent="0.25">
      <c r="A90" s="112">
        <v>47437</v>
      </c>
      <c r="B90" s="96"/>
      <c r="C90" s="143">
        <f t="shared" si="4"/>
        <v>0</v>
      </c>
      <c r="D90" s="97">
        <f>C90*$D$5/12</f>
        <v>0</v>
      </c>
    </row>
    <row r="91" spans="1:4" x14ac:dyDescent="0.25">
      <c r="A91" s="113">
        <v>47467</v>
      </c>
      <c r="B91" s="98"/>
      <c r="C91" s="144">
        <f t="shared" si="4"/>
        <v>0</v>
      </c>
      <c r="D91" s="99">
        <f t="shared" ref="D91:D162" si="5">C91*$D$5/12</f>
        <v>0</v>
      </c>
    </row>
    <row r="92" spans="1:4" x14ac:dyDescent="0.25">
      <c r="A92" s="114">
        <v>47498</v>
      </c>
      <c r="B92" s="96"/>
      <c r="C92" s="143">
        <f t="shared" si="4"/>
        <v>0</v>
      </c>
      <c r="D92" s="97">
        <f t="shared" si="5"/>
        <v>0</v>
      </c>
    </row>
    <row r="93" spans="1:4" x14ac:dyDescent="0.25">
      <c r="A93" s="114">
        <v>47529</v>
      </c>
      <c r="B93" s="96"/>
      <c r="C93" s="143">
        <f t="shared" si="4"/>
        <v>0</v>
      </c>
      <c r="D93" s="97">
        <f t="shared" si="5"/>
        <v>0</v>
      </c>
    </row>
    <row r="94" spans="1:4" x14ac:dyDescent="0.25">
      <c r="A94" s="114">
        <v>47557</v>
      </c>
      <c r="B94" s="96"/>
      <c r="C94" s="143">
        <f t="shared" si="4"/>
        <v>0</v>
      </c>
      <c r="D94" s="97">
        <f t="shared" si="5"/>
        <v>0</v>
      </c>
    </row>
    <row r="95" spans="1:4" x14ac:dyDescent="0.25">
      <c r="A95" s="114">
        <v>47588</v>
      </c>
      <c r="B95" s="96"/>
      <c r="C95" s="143">
        <f t="shared" si="4"/>
        <v>0</v>
      </c>
      <c r="D95" s="97">
        <f t="shared" si="5"/>
        <v>0</v>
      </c>
    </row>
    <row r="96" spans="1:4" x14ac:dyDescent="0.25">
      <c r="A96" s="114">
        <v>47618</v>
      </c>
      <c r="B96" s="96"/>
      <c r="C96" s="143">
        <f t="shared" si="4"/>
        <v>0</v>
      </c>
      <c r="D96" s="97">
        <f t="shared" si="5"/>
        <v>0</v>
      </c>
    </row>
    <row r="97" spans="1:4" x14ac:dyDescent="0.25">
      <c r="A97" s="114">
        <v>47649</v>
      </c>
      <c r="B97" s="96"/>
      <c r="C97" s="143">
        <f t="shared" si="4"/>
        <v>0</v>
      </c>
      <c r="D97" s="97">
        <f t="shared" si="5"/>
        <v>0</v>
      </c>
    </row>
    <row r="98" spans="1:4" x14ac:dyDescent="0.25">
      <c r="A98" s="114">
        <v>47679</v>
      </c>
      <c r="B98" s="96"/>
      <c r="C98" s="143">
        <f t="shared" si="4"/>
        <v>0</v>
      </c>
      <c r="D98" s="97">
        <f t="shared" si="5"/>
        <v>0</v>
      </c>
    </row>
    <row r="99" spans="1:4" x14ac:dyDescent="0.25">
      <c r="A99" s="114">
        <v>47710</v>
      </c>
      <c r="B99" s="96"/>
      <c r="C99" s="143">
        <f t="shared" si="4"/>
        <v>0</v>
      </c>
      <c r="D99" s="97">
        <f t="shared" si="5"/>
        <v>0</v>
      </c>
    </row>
    <row r="100" spans="1:4" x14ac:dyDescent="0.25">
      <c r="A100" s="114">
        <v>47741</v>
      </c>
      <c r="B100" s="96"/>
      <c r="C100" s="143">
        <f t="shared" si="4"/>
        <v>0</v>
      </c>
      <c r="D100" s="97">
        <f t="shared" si="5"/>
        <v>0</v>
      </c>
    </row>
    <row r="101" spans="1:4" x14ac:dyDescent="0.25">
      <c r="A101" s="114">
        <v>47771</v>
      </c>
      <c r="B101" s="96"/>
      <c r="C101" s="143">
        <f t="shared" si="4"/>
        <v>0</v>
      </c>
      <c r="D101" s="97">
        <f t="shared" si="5"/>
        <v>0</v>
      </c>
    </row>
    <row r="102" spans="1:4" x14ac:dyDescent="0.25">
      <c r="A102" s="114">
        <v>47802</v>
      </c>
      <c r="B102" s="96"/>
      <c r="C102" s="143">
        <f t="shared" si="4"/>
        <v>0</v>
      </c>
      <c r="D102" s="97">
        <f t="shared" si="5"/>
        <v>0</v>
      </c>
    </row>
    <row r="103" spans="1:4" x14ac:dyDescent="0.25">
      <c r="A103" s="116">
        <v>47832</v>
      </c>
      <c r="B103" s="98"/>
      <c r="C103" s="144">
        <f t="shared" si="4"/>
        <v>0</v>
      </c>
      <c r="D103" s="99">
        <f t="shared" si="5"/>
        <v>0</v>
      </c>
    </row>
    <row r="104" spans="1:4" x14ac:dyDescent="0.25">
      <c r="A104" s="117">
        <v>47863</v>
      </c>
      <c r="B104" s="96"/>
      <c r="C104" s="143">
        <f t="shared" si="4"/>
        <v>0</v>
      </c>
      <c r="D104" s="97">
        <f t="shared" si="5"/>
        <v>0</v>
      </c>
    </row>
    <row r="105" spans="1:4" x14ac:dyDescent="0.25">
      <c r="A105" s="117">
        <v>47894</v>
      </c>
      <c r="B105" s="96"/>
      <c r="C105" s="143">
        <f t="shared" si="4"/>
        <v>0</v>
      </c>
      <c r="D105" s="97">
        <f t="shared" si="5"/>
        <v>0</v>
      </c>
    </row>
    <row r="106" spans="1:4" x14ac:dyDescent="0.25">
      <c r="A106" s="117">
        <v>47922</v>
      </c>
      <c r="B106" s="96"/>
      <c r="C106" s="143">
        <f t="shared" si="4"/>
        <v>0</v>
      </c>
      <c r="D106" s="97">
        <f t="shared" si="5"/>
        <v>0</v>
      </c>
    </row>
    <row r="107" spans="1:4" x14ac:dyDescent="0.25">
      <c r="A107" s="117">
        <v>47953</v>
      </c>
      <c r="B107" s="96"/>
      <c r="C107" s="143">
        <f t="shared" si="4"/>
        <v>0</v>
      </c>
      <c r="D107" s="97">
        <f t="shared" si="5"/>
        <v>0</v>
      </c>
    </row>
    <row r="108" spans="1:4" x14ac:dyDescent="0.25">
      <c r="A108" s="117">
        <v>47983</v>
      </c>
      <c r="B108" s="96"/>
      <c r="C108" s="143">
        <f t="shared" si="4"/>
        <v>0</v>
      </c>
      <c r="D108" s="97">
        <f t="shared" si="5"/>
        <v>0</v>
      </c>
    </row>
    <row r="109" spans="1:4" x14ac:dyDescent="0.25">
      <c r="A109" s="117">
        <v>48014</v>
      </c>
      <c r="B109" s="96"/>
      <c r="C109" s="143">
        <f t="shared" si="4"/>
        <v>0</v>
      </c>
      <c r="D109" s="97">
        <f t="shared" si="5"/>
        <v>0</v>
      </c>
    </row>
    <row r="110" spans="1:4" x14ac:dyDescent="0.25">
      <c r="A110" s="117">
        <v>48044</v>
      </c>
      <c r="B110" s="96"/>
      <c r="C110" s="143">
        <f t="shared" si="4"/>
        <v>0</v>
      </c>
      <c r="D110" s="97">
        <f t="shared" si="5"/>
        <v>0</v>
      </c>
    </row>
    <row r="111" spans="1:4" x14ac:dyDescent="0.25">
      <c r="A111" s="117">
        <v>48075</v>
      </c>
      <c r="B111" s="96"/>
      <c r="C111" s="143">
        <f t="shared" si="4"/>
        <v>0</v>
      </c>
      <c r="D111" s="97">
        <f t="shared" si="5"/>
        <v>0</v>
      </c>
    </row>
    <row r="112" spans="1:4" x14ac:dyDescent="0.25">
      <c r="A112" s="117">
        <v>48106</v>
      </c>
      <c r="B112" s="96"/>
      <c r="C112" s="143">
        <f t="shared" si="4"/>
        <v>0</v>
      </c>
      <c r="D112" s="97">
        <f t="shared" si="5"/>
        <v>0</v>
      </c>
    </row>
    <row r="113" spans="1:4" x14ac:dyDescent="0.25">
      <c r="A113" s="117">
        <v>48136</v>
      </c>
      <c r="B113" s="96"/>
      <c r="C113" s="143">
        <f t="shared" si="4"/>
        <v>0</v>
      </c>
      <c r="D113" s="97">
        <f t="shared" si="5"/>
        <v>0</v>
      </c>
    </row>
    <row r="114" spans="1:4" x14ac:dyDescent="0.25">
      <c r="A114" s="117">
        <v>48167</v>
      </c>
      <c r="B114" s="96"/>
      <c r="C114" s="143">
        <f t="shared" si="4"/>
        <v>0</v>
      </c>
      <c r="D114" s="97">
        <f t="shared" si="5"/>
        <v>0</v>
      </c>
    </row>
    <row r="115" spans="1:4" x14ac:dyDescent="0.25">
      <c r="A115" s="118">
        <v>48197</v>
      </c>
      <c r="B115" s="98"/>
      <c r="C115" s="144">
        <f t="shared" si="4"/>
        <v>0</v>
      </c>
      <c r="D115" s="99">
        <f t="shared" si="5"/>
        <v>0</v>
      </c>
    </row>
    <row r="116" spans="1:4" x14ac:dyDescent="0.25">
      <c r="A116" s="119">
        <v>48228</v>
      </c>
      <c r="B116" s="115"/>
      <c r="C116" s="143">
        <f t="shared" si="4"/>
        <v>0</v>
      </c>
      <c r="D116" s="97">
        <f t="shared" si="5"/>
        <v>0</v>
      </c>
    </row>
    <row r="117" spans="1:4" x14ac:dyDescent="0.25">
      <c r="A117" s="119">
        <v>48259</v>
      </c>
      <c r="B117" s="115"/>
      <c r="C117" s="143">
        <f t="shared" si="4"/>
        <v>0</v>
      </c>
      <c r="D117" s="97">
        <f t="shared" si="5"/>
        <v>0</v>
      </c>
    </row>
    <row r="118" spans="1:4" x14ac:dyDescent="0.25">
      <c r="A118" s="119">
        <v>48288</v>
      </c>
      <c r="B118" s="115"/>
      <c r="C118" s="143">
        <f t="shared" si="4"/>
        <v>0</v>
      </c>
      <c r="D118" s="97">
        <f t="shared" si="5"/>
        <v>0</v>
      </c>
    </row>
    <row r="119" spans="1:4" x14ac:dyDescent="0.25">
      <c r="A119" s="119">
        <v>48319</v>
      </c>
      <c r="B119" s="115"/>
      <c r="C119" s="143">
        <f t="shared" si="4"/>
        <v>0</v>
      </c>
      <c r="D119" s="97">
        <f t="shared" si="5"/>
        <v>0</v>
      </c>
    </row>
    <row r="120" spans="1:4" x14ac:dyDescent="0.25">
      <c r="A120" s="119">
        <v>48349</v>
      </c>
      <c r="B120" s="115"/>
      <c r="C120" s="143">
        <f t="shared" si="4"/>
        <v>0</v>
      </c>
      <c r="D120" s="97">
        <f t="shared" si="5"/>
        <v>0</v>
      </c>
    </row>
    <row r="121" spans="1:4" x14ac:dyDescent="0.25">
      <c r="A121" s="119">
        <v>48380</v>
      </c>
      <c r="B121" s="115"/>
      <c r="C121" s="143">
        <f t="shared" si="4"/>
        <v>0</v>
      </c>
      <c r="D121" s="97">
        <f t="shared" si="5"/>
        <v>0</v>
      </c>
    </row>
    <row r="122" spans="1:4" x14ac:dyDescent="0.25">
      <c r="A122" s="119">
        <v>48410</v>
      </c>
      <c r="B122" s="115"/>
      <c r="C122" s="143">
        <f t="shared" si="4"/>
        <v>0</v>
      </c>
      <c r="D122" s="97">
        <f t="shared" si="5"/>
        <v>0</v>
      </c>
    </row>
    <row r="123" spans="1:4" x14ac:dyDescent="0.25">
      <c r="A123" s="119">
        <v>48441</v>
      </c>
      <c r="B123" s="115"/>
      <c r="C123" s="143">
        <f t="shared" si="4"/>
        <v>0</v>
      </c>
      <c r="D123" s="97">
        <f t="shared" si="5"/>
        <v>0</v>
      </c>
    </row>
    <row r="124" spans="1:4" x14ac:dyDescent="0.25">
      <c r="A124" s="119">
        <v>48472</v>
      </c>
      <c r="B124" s="115"/>
      <c r="C124" s="143">
        <f t="shared" si="4"/>
        <v>0</v>
      </c>
      <c r="D124" s="97">
        <f t="shared" si="5"/>
        <v>0</v>
      </c>
    </row>
    <row r="125" spans="1:4" x14ac:dyDescent="0.25">
      <c r="A125" s="119">
        <v>48502</v>
      </c>
      <c r="B125" s="115"/>
      <c r="C125" s="143">
        <f t="shared" si="4"/>
        <v>0</v>
      </c>
      <c r="D125" s="97">
        <f t="shared" si="5"/>
        <v>0</v>
      </c>
    </row>
    <row r="126" spans="1:4" x14ac:dyDescent="0.25">
      <c r="A126" s="119">
        <v>48533</v>
      </c>
      <c r="B126" s="115"/>
      <c r="C126" s="143">
        <f t="shared" si="4"/>
        <v>0</v>
      </c>
      <c r="D126" s="97">
        <f t="shared" si="5"/>
        <v>0</v>
      </c>
    </row>
    <row r="127" spans="1:4" x14ac:dyDescent="0.25">
      <c r="A127" s="120">
        <v>48563</v>
      </c>
      <c r="B127" s="98"/>
      <c r="C127" s="144">
        <f t="shared" si="4"/>
        <v>0</v>
      </c>
      <c r="D127" s="99">
        <f t="shared" si="5"/>
        <v>0</v>
      </c>
    </row>
    <row r="128" spans="1:4" x14ac:dyDescent="0.25">
      <c r="A128" s="121">
        <v>48594</v>
      </c>
      <c r="B128" s="115"/>
      <c r="C128" s="143">
        <f t="shared" si="4"/>
        <v>0</v>
      </c>
      <c r="D128" s="97">
        <f t="shared" si="5"/>
        <v>0</v>
      </c>
    </row>
    <row r="129" spans="1:4" x14ac:dyDescent="0.25">
      <c r="A129" s="121">
        <v>48625</v>
      </c>
      <c r="B129" s="115"/>
      <c r="C129" s="143">
        <f t="shared" si="4"/>
        <v>0</v>
      </c>
      <c r="D129" s="97">
        <f t="shared" si="5"/>
        <v>0</v>
      </c>
    </row>
    <row r="130" spans="1:4" x14ac:dyDescent="0.25">
      <c r="A130" s="121">
        <v>48653</v>
      </c>
      <c r="B130" s="115"/>
      <c r="C130" s="143">
        <f t="shared" si="4"/>
        <v>0</v>
      </c>
      <c r="D130" s="97">
        <f t="shared" si="5"/>
        <v>0</v>
      </c>
    </row>
    <row r="131" spans="1:4" x14ac:dyDescent="0.25">
      <c r="A131" s="121">
        <v>48684</v>
      </c>
      <c r="B131" s="115"/>
      <c r="C131" s="143">
        <f t="shared" si="4"/>
        <v>0</v>
      </c>
      <c r="D131" s="97">
        <f t="shared" si="5"/>
        <v>0</v>
      </c>
    </row>
    <row r="132" spans="1:4" x14ac:dyDescent="0.25">
      <c r="A132" s="121">
        <v>48714</v>
      </c>
      <c r="B132" s="115"/>
      <c r="C132" s="143">
        <f t="shared" si="4"/>
        <v>0</v>
      </c>
      <c r="D132" s="97">
        <f t="shared" si="5"/>
        <v>0</v>
      </c>
    </row>
    <row r="133" spans="1:4" x14ac:dyDescent="0.25">
      <c r="A133" s="121">
        <v>48745</v>
      </c>
      <c r="B133" s="115"/>
      <c r="C133" s="143">
        <f t="shared" si="4"/>
        <v>0</v>
      </c>
      <c r="D133" s="97">
        <f t="shared" si="5"/>
        <v>0</v>
      </c>
    </row>
    <row r="134" spans="1:4" x14ac:dyDescent="0.25">
      <c r="A134" s="121">
        <v>48775</v>
      </c>
      <c r="B134" s="115"/>
      <c r="C134" s="143">
        <f t="shared" si="4"/>
        <v>0</v>
      </c>
      <c r="D134" s="97">
        <f t="shared" si="5"/>
        <v>0</v>
      </c>
    </row>
    <row r="135" spans="1:4" x14ac:dyDescent="0.25">
      <c r="A135" s="121">
        <v>48806</v>
      </c>
      <c r="B135" s="115"/>
      <c r="C135" s="143">
        <f t="shared" si="4"/>
        <v>0</v>
      </c>
      <c r="D135" s="97">
        <f t="shared" si="5"/>
        <v>0</v>
      </c>
    </row>
    <row r="136" spans="1:4" x14ac:dyDescent="0.25">
      <c r="A136" s="121">
        <v>48837</v>
      </c>
      <c r="B136" s="115"/>
      <c r="C136" s="143">
        <f t="shared" si="4"/>
        <v>0</v>
      </c>
      <c r="D136" s="97">
        <f t="shared" si="5"/>
        <v>0</v>
      </c>
    </row>
    <row r="137" spans="1:4" x14ac:dyDescent="0.25">
      <c r="A137" s="121">
        <v>48867</v>
      </c>
      <c r="B137" s="115"/>
      <c r="C137" s="143">
        <f t="shared" si="4"/>
        <v>0</v>
      </c>
      <c r="D137" s="97">
        <f t="shared" si="5"/>
        <v>0</v>
      </c>
    </row>
    <row r="138" spans="1:4" x14ac:dyDescent="0.25">
      <c r="A138" s="121">
        <v>48898</v>
      </c>
      <c r="B138" s="115"/>
      <c r="C138" s="143">
        <f t="shared" si="4"/>
        <v>0</v>
      </c>
      <c r="D138" s="97">
        <f t="shared" si="5"/>
        <v>0</v>
      </c>
    </row>
    <row r="139" spans="1:4" x14ac:dyDescent="0.25">
      <c r="A139" s="122">
        <v>48928</v>
      </c>
      <c r="B139" s="98"/>
      <c r="C139" s="144">
        <f t="shared" si="4"/>
        <v>0</v>
      </c>
      <c r="D139" s="99">
        <f t="shared" si="5"/>
        <v>0</v>
      </c>
    </row>
    <row r="140" spans="1:4" x14ac:dyDescent="0.25">
      <c r="A140" s="227">
        <v>48959</v>
      </c>
      <c r="B140" s="96"/>
      <c r="C140" s="143">
        <f t="shared" si="4"/>
        <v>0</v>
      </c>
      <c r="D140" s="97">
        <f t="shared" si="5"/>
        <v>0</v>
      </c>
    </row>
    <row r="141" spans="1:4" x14ac:dyDescent="0.25">
      <c r="A141" s="227">
        <v>48990</v>
      </c>
      <c r="B141" s="96"/>
      <c r="C141" s="143">
        <f t="shared" si="4"/>
        <v>0</v>
      </c>
      <c r="D141" s="97">
        <f t="shared" si="5"/>
        <v>0</v>
      </c>
    </row>
    <row r="142" spans="1:4" x14ac:dyDescent="0.25">
      <c r="A142" s="227">
        <v>49018</v>
      </c>
      <c r="B142" s="96"/>
      <c r="C142" s="143">
        <f t="shared" si="4"/>
        <v>0</v>
      </c>
      <c r="D142" s="97">
        <f t="shared" si="5"/>
        <v>0</v>
      </c>
    </row>
    <row r="143" spans="1:4" x14ac:dyDescent="0.25">
      <c r="A143" s="227">
        <v>49049</v>
      </c>
      <c r="B143" s="96"/>
      <c r="C143" s="143">
        <f t="shared" si="4"/>
        <v>0</v>
      </c>
      <c r="D143" s="97">
        <f t="shared" si="5"/>
        <v>0</v>
      </c>
    </row>
    <row r="144" spans="1:4" x14ac:dyDescent="0.25">
      <c r="A144" s="227">
        <v>49079</v>
      </c>
      <c r="B144" s="96"/>
      <c r="C144" s="143">
        <f t="shared" si="4"/>
        <v>0</v>
      </c>
      <c r="D144" s="97">
        <f t="shared" si="5"/>
        <v>0</v>
      </c>
    </row>
    <row r="145" spans="1:4" x14ac:dyDescent="0.25">
      <c r="A145" s="227">
        <v>49110</v>
      </c>
      <c r="B145" s="96"/>
      <c r="C145" s="143">
        <f t="shared" ref="C145:C162" si="6">C144-B145</f>
        <v>0</v>
      </c>
      <c r="D145" s="97">
        <f t="shared" si="5"/>
        <v>0</v>
      </c>
    </row>
    <row r="146" spans="1:4" x14ac:dyDescent="0.25">
      <c r="A146" s="227">
        <v>49140</v>
      </c>
      <c r="B146" s="96"/>
      <c r="C146" s="143">
        <f t="shared" si="6"/>
        <v>0</v>
      </c>
      <c r="D146" s="97">
        <f t="shared" si="5"/>
        <v>0</v>
      </c>
    </row>
    <row r="147" spans="1:4" x14ac:dyDescent="0.25">
      <c r="A147" s="227">
        <v>49171</v>
      </c>
      <c r="B147" s="96"/>
      <c r="C147" s="143">
        <f t="shared" si="6"/>
        <v>0</v>
      </c>
      <c r="D147" s="97">
        <f t="shared" si="5"/>
        <v>0</v>
      </c>
    </row>
    <row r="148" spans="1:4" x14ac:dyDescent="0.25">
      <c r="A148" s="227">
        <v>49202</v>
      </c>
      <c r="B148" s="96"/>
      <c r="C148" s="143">
        <f t="shared" si="6"/>
        <v>0</v>
      </c>
      <c r="D148" s="97">
        <f t="shared" si="5"/>
        <v>0</v>
      </c>
    </row>
    <row r="149" spans="1:4" x14ac:dyDescent="0.25">
      <c r="A149" s="227">
        <v>49232</v>
      </c>
      <c r="B149" s="96"/>
      <c r="C149" s="143">
        <f t="shared" si="6"/>
        <v>0</v>
      </c>
      <c r="D149" s="97">
        <f t="shared" si="5"/>
        <v>0</v>
      </c>
    </row>
    <row r="150" spans="1:4" x14ac:dyDescent="0.25">
      <c r="A150" s="227">
        <v>49263</v>
      </c>
      <c r="B150" s="96"/>
      <c r="C150" s="143">
        <f t="shared" si="6"/>
        <v>0</v>
      </c>
      <c r="D150" s="97">
        <f t="shared" si="5"/>
        <v>0</v>
      </c>
    </row>
    <row r="151" spans="1:4" x14ac:dyDescent="0.25">
      <c r="A151" s="228">
        <v>49293</v>
      </c>
      <c r="B151" s="98"/>
      <c r="C151" s="144">
        <f t="shared" si="6"/>
        <v>0</v>
      </c>
      <c r="D151" s="99">
        <f t="shared" si="5"/>
        <v>0</v>
      </c>
    </row>
    <row r="152" spans="1:4" x14ac:dyDescent="0.25">
      <c r="A152" s="229">
        <v>49324</v>
      </c>
      <c r="B152" s="96"/>
      <c r="C152" s="143">
        <f t="shared" si="6"/>
        <v>0</v>
      </c>
      <c r="D152" s="97">
        <f t="shared" si="5"/>
        <v>0</v>
      </c>
    </row>
    <row r="153" spans="1:4" x14ac:dyDescent="0.25">
      <c r="A153" s="229">
        <v>49355</v>
      </c>
      <c r="B153" s="96"/>
      <c r="C153" s="143">
        <f t="shared" si="6"/>
        <v>0</v>
      </c>
      <c r="D153" s="97">
        <f t="shared" si="5"/>
        <v>0</v>
      </c>
    </row>
    <row r="154" spans="1:4" x14ac:dyDescent="0.25">
      <c r="A154" s="229">
        <v>49383</v>
      </c>
      <c r="B154" s="96"/>
      <c r="C154" s="143">
        <f t="shared" si="6"/>
        <v>0</v>
      </c>
      <c r="D154" s="97">
        <f t="shared" si="5"/>
        <v>0</v>
      </c>
    </row>
    <row r="155" spans="1:4" x14ac:dyDescent="0.25">
      <c r="A155" s="229">
        <v>49414</v>
      </c>
      <c r="B155" s="96"/>
      <c r="C155" s="143">
        <f t="shared" si="6"/>
        <v>0</v>
      </c>
      <c r="D155" s="97">
        <f t="shared" si="5"/>
        <v>0</v>
      </c>
    </row>
    <row r="156" spans="1:4" x14ac:dyDescent="0.25">
      <c r="A156" s="229">
        <v>49444</v>
      </c>
      <c r="B156" s="96"/>
      <c r="C156" s="143">
        <f t="shared" si="6"/>
        <v>0</v>
      </c>
      <c r="D156" s="97">
        <f t="shared" si="5"/>
        <v>0</v>
      </c>
    </row>
    <row r="157" spans="1:4" x14ac:dyDescent="0.25">
      <c r="A157" s="229">
        <v>49475</v>
      </c>
      <c r="B157" s="96"/>
      <c r="C157" s="143">
        <f t="shared" si="6"/>
        <v>0</v>
      </c>
      <c r="D157" s="97">
        <f t="shared" si="5"/>
        <v>0</v>
      </c>
    </row>
    <row r="158" spans="1:4" x14ac:dyDescent="0.25">
      <c r="A158" s="229">
        <v>49505</v>
      </c>
      <c r="B158" s="96"/>
      <c r="C158" s="143">
        <f t="shared" si="6"/>
        <v>0</v>
      </c>
      <c r="D158" s="97">
        <f t="shared" si="5"/>
        <v>0</v>
      </c>
    </row>
    <row r="159" spans="1:4" x14ac:dyDescent="0.25">
      <c r="A159" s="229">
        <v>49536</v>
      </c>
      <c r="B159" s="96"/>
      <c r="C159" s="143">
        <f t="shared" si="6"/>
        <v>0</v>
      </c>
      <c r="D159" s="97">
        <f t="shared" si="5"/>
        <v>0</v>
      </c>
    </row>
    <row r="160" spans="1:4" x14ac:dyDescent="0.25">
      <c r="A160" s="229">
        <v>49567</v>
      </c>
      <c r="B160" s="96"/>
      <c r="C160" s="143">
        <f t="shared" si="6"/>
        <v>0</v>
      </c>
      <c r="D160" s="97">
        <f t="shared" si="5"/>
        <v>0</v>
      </c>
    </row>
    <row r="161" spans="1:4" x14ac:dyDescent="0.25">
      <c r="A161" s="229">
        <v>49597</v>
      </c>
      <c r="B161" s="96"/>
      <c r="C161" s="143">
        <f t="shared" si="6"/>
        <v>0</v>
      </c>
      <c r="D161" s="97">
        <f t="shared" si="5"/>
        <v>0</v>
      </c>
    </row>
    <row r="162" spans="1:4" x14ac:dyDescent="0.25">
      <c r="A162" s="229">
        <v>49628</v>
      </c>
      <c r="B162" s="96"/>
      <c r="C162" s="143">
        <f t="shared" si="6"/>
        <v>0</v>
      </c>
      <c r="D162" s="97">
        <f t="shared" si="5"/>
        <v>0</v>
      </c>
    </row>
    <row r="163" spans="1:4" x14ac:dyDescent="0.25">
      <c r="A163" s="109">
        <v>49658</v>
      </c>
      <c r="B163" s="98"/>
      <c r="C163" s="144">
        <f>C162-B163</f>
        <v>0</v>
      </c>
      <c r="D163" s="99"/>
    </row>
    <row r="164" spans="1:4" x14ac:dyDescent="0.25">
      <c r="B164" s="123">
        <f>SUM(B8:B163)</f>
        <v>0</v>
      </c>
      <c r="C164" s="123"/>
      <c r="D164" s="123">
        <f>SUM(D8:D163)</f>
        <v>0</v>
      </c>
    </row>
  </sheetData>
  <sheetProtection password="CC21" sheet="1" insertColumns="0" deleteColumns="0"/>
  <protectedRanges>
    <protectedRange sqref="D5 B8:C19 B20:B163" name="Range1"/>
  </protectedRange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S279"/>
  <sheetViews>
    <sheetView tabSelected="1" view="pageBreakPreview" zoomScale="130" zoomScaleNormal="115" zoomScaleSheetLayoutView="130" workbookViewId="0">
      <selection activeCell="D1" sqref="D1:H1"/>
    </sheetView>
  </sheetViews>
  <sheetFormatPr defaultRowHeight="14.4" x14ac:dyDescent="0.3"/>
  <cols>
    <col min="1" max="1" width="5.21875" customWidth="1"/>
    <col min="4" max="4" width="18.6640625" customWidth="1"/>
    <col min="5" max="8" width="10.33203125" customWidth="1"/>
  </cols>
  <sheetData>
    <row r="1" spans="1:19" x14ac:dyDescent="0.3">
      <c r="A1" s="243" t="s">
        <v>97</v>
      </c>
      <c r="B1" s="243"/>
      <c r="C1" s="243"/>
      <c r="D1" s="277"/>
      <c r="E1" s="278"/>
      <c r="F1" s="278"/>
      <c r="G1" s="278"/>
      <c r="H1" s="278"/>
      <c r="I1" s="149"/>
      <c r="J1" s="149"/>
      <c r="K1" s="149"/>
      <c r="L1" s="149"/>
      <c r="M1" s="149"/>
      <c r="N1" s="149"/>
      <c r="O1" s="149"/>
      <c r="P1" s="149"/>
      <c r="Q1" s="150"/>
      <c r="R1" s="150"/>
      <c r="S1" s="150"/>
    </row>
    <row r="2" spans="1:19" x14ac:dyDescent="0.3">
      <c r="A2" s="151"/>
      <c r="B2" s="244" t="s">
        <v>25</v>
      </c>
      <c r="C2" s="245"/>
      <c r="D2" s="245"/>
      <c r="E2" s="225">
        <v>43830</v>
      </c>
      <c r="F2" s="225">
        <v>44196</v>
      </c>
      <c r="G2" s="226">
        <v>44561</v>
      </c>
      <c r="H2" s="200">
        <v>44926</v>
      </c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x14ac:dyDescent="0.3">
      <c r="A3" s="151" t="s">
        <v>98</v>
      </c>
      <c r="B3" s="244" t="s">
        <v>99</v>
      </c>
      <c r="C3" s="245"/>
      <c r="D3" s="245"/>
      <c r="E3" s="175">
        <f>SUM(E4+E11+E21+E31)</f>
        <v>0</v>
      </c>
      <c r="F3" s="176">
        <f>SUM(F4+F11+F21+F31)</f>
        <v>0</v>
      </c>
      <c r="G3" s="175">
        <f>SUM(G4+G11+G21+G31)</f>
        <v>0</v>
      </c>
      <c r="H3" s="176">
        <f>SUM(H4+H11+H21+H31)</f>
        <v>0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x14ac:dyDescent="0.3">
      <c r="A4" s="151" t="s">
        <v>100</v>
      </c>
      <c r="B4" s="244" t="s">
        <v>101</v>
      </c>
      <c r="C4" s="245"/>
      <c r="D4" s="245"/>
      <c r="E4" s="177">
        <f>SUM(E5:E10)</f>
        <v>0</v>
      </c>
      <c r="F4" s="177">
        <f>SUM(F5:F10)</f>
        <v>0</v>
      </c>
      <c r="G4" s="177">
        <f>SUM(G5:G10)</f>
        <v>0</v>
      </c>
      <c r="H4" s="177">
        <f>SUM(H5:H10)</f>
        <v>0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 x14ac:dyDescent="0.3">
      <c r="A5" s="151" t="s">
        <v>102</v>
      </c>
      <c r="B5" s="246" t="s">
        <v>103</v>
      </c>
      <c r="C5" s="247"/>
      <c r="D5" s="247"/>
      <c r="E5" s="195"/>
      <c r="F5" s="195"/>
      <c r="G5" s="195"/>
      <c r="H5" s="195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19" x14ac:dyDescent="0.3">
      <c r="A6" s="151" t="s">
        <v>104</v>
      </c>
      <c r="B6" s="246" t="s">
        <v>105</v>
      </c>
      <c r="C6" s="247"/>
      <c r="D6" s="247"/>
      <c r="E6" s="195"/>
      <c r="F6" s="195"/>
      <c r="G6" s="195"/>
      <c r="H6" s="195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19" x14ac:dyDescent="0.3">
      <c r="A7" s="151" t="s">
        <v>106</v>
      </c>
      <c r="B7" s="246" t="s">
        <v>107</v>
      </c>
      <c r="C7" s="247"/>
      <c r="D7" s="247"/>
      <c r="E7" s="195"/>
      <c r="F7" s="195"/>
      <c r="G7" s="195"/>
      <c r="H7" s="195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</row>
    <row r="8" spans="1:19" ht="23.4" customHeight="1" x14ac:dyDescent="0.3">
      <c r="A8" s="151" t="s">
        <v>108</v>
      </c>
      <c r="B8" s="248" t="s">
        <v>109</v>
      </c>
      <c r="C8" s="247"/>
      <c r="D8" s="247"/>
      <c r="E8" s="195"/>
      <c r="F8" s="195"/>
      <c r="G8" s="195"/>
      <c r="H8" s="195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19" x14ac:dyDescent="0.3">
      <c r="A9" s="151" t="s">
        <v>110</v>
      </c>
      <c r="B9" s="246" t="s">
        <v>111</v>
      </c>
      <c r="C9" s="247"/>
      <c r="D9" s="247"/>
      <c r="E9" s="195"/>
      <c r="F9" s="195"/>
      <c r="G9" s="195"/>
      <c r="H9" s="195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19" x14ac:dyDescent="0.3">
      <c r="A10" s="151" t="s">
        <v>112</v>
      </c>
      <c r="B10" s="246" t="s">
        <v>113</v>
      </c>
      <c r="C10" s="247"/>
      <c r="D10" s="247"/>
      <c r="E10" s="195"/>
      <c r="F10" s="195"/>
      <c r="G10" s="195"/>
      <c r="H10" s="195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1:19" x14ac:dyDescent="0.3">
      <c r="A11" s="151" t="s">
        <v>114</v>
      </c>
      <c r="B11" s="249" t="s">
        <v>115</v>
      </c>
      <c r="C11" s="245"/>
      <c r="D11" s="245"/>
      <c r="E11" s="178">
        <f>SUM(E12:E17,E20)</f>
        <v>0</v>
      </c>
      <c r="F11" s="178">
        <f>SUM(F12:F17,F20)</f>
        <v>0</v>
      </c>
      <c r="G11" s="178">
        <f>SUM(G12:G17,G20)</f>
        <v>0</v>
      </c>
      <c r="H11" s="178">
        <f>SUM(H12:H17,H20)</f>
        <v>0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 x14ac:dyDescent="0.3">
      <c r="A12" s="151" t="s">
        <v>116</v>
      </c>
      <c r="B12" s="246" t="s">
        <v>117</v>
      </c>
      <c r="C12" s="247"/>
      <c r="D12" s="247"/>
      <c r="E12" s="195"/>
      <c r="F12" s="195"/>
      <c r="G12" s="195"/>
      <c r="H12" s="195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x14ac:dyDescent="0.3">
      <c r="A13" s="151" t="s">
        <v>118</v>
      </c>
      <c r="B13" s="246" t="s">
        <v>119</v>
      </c>
      <c r="C13" s="247"/>
      <c r="D13" s="247"/>
      <c r="E13" s="195"/>
      <c r="F13" s="195"/>
      <c r="G13" s="195"/>
      <c r="H13" s="195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1:19" x14ac:dyDescent="0.3">
      <c r="A14" s="151" t="s">
        <v>120</v>
      </c>
      <c r="B14" s="246" t="s">
        <v>121</v>
      </c>
      <c r="C14" s="247"/>
      <c r="D14" s="247"/>
      <c r="E14" s="195"/>
      <c r="F14" s="195"/>
      <c r="G14" s="195"/>
      <c r="H14" s="195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  <row r="15" spans="1:19" x14ac:dyDescent="0.3">
      <c r="A15" s="151" t="s">
        <v>122</v>
      </c>
      <c r="B15" s="246" t="s">
        <v>123</v>
      </c>
      <c r="C15" s="247"/>
      <c r="D15" s="247"/>
      <c r="E15" s="195"/>
      <c r="F15" s="195"/>
      <c r="G15" s="195"/>
      <c r="H15" s="195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 x14ac:dyDescent="0.3">
      <c r="A16" s="151" t="s">
        <v>124</v>
      </c>
      <c r="B16" s="246" t="s">
        <v>125</v>
      </c>
      <c r="C16" s="247"/>
      <c r="D16" s="247"/>
      <c r="E16" s="195"/>
      <c r="F16" s="195"/>
      <c r="G16" s="195"/>
      <c r="H16" s="195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 x14ac:dyDescent="0.3">
      <c r="A17" s="151" t="s">
        <v>126</v>
      </c>
      <c r="B17" s="246" t="s">
        <v>127</v>
      </c>
      <c r="C17" s="247"/>
      <c r="D17" s="247"/>
      <c r="E17" s="179">
        <f>E18+E19</f>
        <v>0</v>
      </c>
      <c r="F17" s="180">
        <f>F18+F19</f>
        <v>0</v>
      </c>
      <c r="G17" s="179">
        <f>G18+G19</f>
        <v>0</v>
      </c>
      <c r="H17" s="180">
        <f>H18+H19</f>
        <v>0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  <row r="18" spans="1:19" x14ac:dyDescent="0.3">
      <c r="A18" s="151" t="s">
        <v>128</v>
      </c>
      <c r="B18" s="246" t="s">
        <v>117</v>
      </c>
      <c r="C18" s="247"/>
      <c r="D18" s="247"/>
      <c r="E18" s="196"/>
      <c r="F18" s="197"/>
      <c r="G18" s="196"/>
      <c r="H18" s="197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19" x14ac:dyDescent="0.3">
      <c r="A19" s="151" t="s">
        <v>129</v>
      </c>
      <c r="B19" s="246" t="s">
        <v>130</v>
      </c>
      <c r="C19" s="247"/>
      <c r="D19" s="247"/>
      <c r="E19" s="196"/>
      <c r="F19" s="197"/>
      <c r="G19" s="196"/>
      <c r="H19" s="197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 ht="21" customHeight="1" x14ac:dyDescent="0.3">
      <c r="A20" s="153" t="s">
        <v>131</v>
      </c>
      <c r="B20" s="250" t="s">
        <v>132</v>
      </c>
      <c r="C20" s="247"/>
      <c r="D20" s="247"/>
      <c r="E20" s="196"/>
      <c r="F20" s="197"/>
      <c r="G20" s="196"/>
      <c r="H20" s="197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</row>
    <row r="21" spans="1:19" x14ac:dyDescent="0.3">
      <c r="A21" s="151" t="s">
        <v>133</v>
      </c>
      <c r="B21" s="249" t="s">
        <v>134</v>
      </c>
      <c r="C21" s="245"/>
      <c r="D21" s="245"/>
      <c r="E21" s="178">
        <f>SUM(E22:E30)</f>
        <v>0</v>
      </c>
      <c r="F21" s="178">
        <f>SUM(F22:F30)</f>
        <v>0</v>
      </c>
      <c r="G21" s="178">
        <f>SUM(G22:G30)</f>
        <v>0</v>
      </c>
      <c r="H21" s="178">
        <f>SUM(H22:H30)</f>
        <v>0</v>
      </c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</row>
    <row r="22" spans="1:19" x14ac:dyDescent="0.3">
      <c r="A22" s="151" t="s">
        <v>135</v>
      </c>
      <c r="B22" s="246" t="s">
        <v>136</v>
      </c>
      <c r="C22" s="247"/>
      <c r="D22" s="247"/>
      <c r="E22" s="195"/>
      <c r="F22" s="195"/>
      <c r="G22" s="195"/>
      <c r="H22" s="195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</row>
    <row r="23" spans="1:19" x14ac:dyDescent="0.3">
      <c r="A23" s="151" t="s">
        <v>137</v>
      </c>
      <c r="B23" s="246" t="s">
        <v>138</v>
      </c>
      <c r="C23" s="247"/>
      <c r="D23" s="247"/>
      <c r="E23" s="195"/>
      <c r="F23" s="195"/>
      <c r="G23" s="195"/>
      <c r="H23" s="195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 x14ac:dyDescent="0.3">
      <c r="A24" s="151" t="s">
        <v>139</v>
      </c>
      <c r="B24" s="246" t="s">
        <v>140</v>
      </c>
      <c r="C24" s="247"/>
      <c r="D24" s="247"/>
      <c r="E24" s="195"/>
      <c r="F24" s="195"/>
      <c r="G24" s="195"/>
      <c r="H24" s="195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</row>
    <row r="25" spans="1:19" x14ac:dyDescent="0.3">
      <c r="A25" s="151" t="s">
        <v>141</v>
      </c>
      <c r="B25" s="246" t="s">
        <v>142</v>
      </c>
      <c r="C25" s="247"/>
      <c r="D25" s="247"/>
      <c r="E25" s="195"/>
      <c r="F25" s="195"/>
      <c r="G25" s="195"/>
      <c r="H25" s="195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</row>
    <row r="26" spans="1:19" x14ac:dyDescent="0.3">
      <c r="A26" s="151" t="s">
        <v>143</v>
      </c>
      <c r="B26" s="246" t="s">
        <v>144</v>
      </c>
      <c r="C26" s="247"/>
      <c r="D26" s="247"/>
      <c r="E26" s="195"/>
      <c r="F26" s="195"/>
      <c r="G26" s="195"/>
      <c r="H26" s="195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</row>
    <row r="27" spans="1:19" x14ac:dyDescent="0.3">
      <c r="A27" s="151" t="s">
        <v>145</v>
      </c>
      <c r="B27" s="246" t="s">
        <v>146</v>
      </c>
      <c r="C27" s="247"/>
      <c r="D27" s="247"/>
      <c r="E27" s="195"/>
      <c r="F27" s="195"/>
      <c r="G27" s="195"/>
      <c r="H27" s="195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</row>
    <row r="28" spans="1:19" x14ac:dyDescent="0.3">
      <c r="A28" s="151" t="s">
        <v>147</v>
      </c>
      <c r="B28" s="246" t="s">
        <v>148</v>
      </c>
      <c r="C28" s="247"/>
      <c r="D28" s="247"/>
      <c r="E28" s="195"/>
      <c r="F28" s="195"/>
      <c r="G28" s="195"/>
      <c r="H28" s="195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</row>
    <row r="29" spans="1:19" x14ac:dyDescent="0.3">
      <c r="A29" s="151" t="s">
        <v>149</v>
      </c>
      <c r="B29" s="246" t="s">
        <v>150</v>
      </c>
      <c r="C29" s="247"/>
      <c r="D29" s="247"/>
      <c r="E29" s="195"/>
      <c r="F29" s="195"/>
      <c r="G29" s="195"/>
      <c r="H29" s="195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19" x14ac:dyDescent="0.3">
      <c r="A30" s="151" t="s">
        <v>151</v>
      </c>
      <c r="B30" s="246" t="s">
        <v>152</v>
      </c>
      <c r="C30" s="247"/>
      <c r="D30" s="247"/>
      <c r="E30" s="195"/>
      <c r="F30" s="195"/>
      <c r="G30" s="195"/>
      <c r="H30" s="195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</row>
    <row r="31" spans="1:19" x14ac:dyDescent="0.3">
      <c r="A31" s="151" t="s">
        <v>153</v>
      </c>
      <c r="B31" s="249" t="s">
        <v>154</v>
      </c>
      <c r="C31" s="245"/>
      <c r="D31" s="245"/>
      <c r="E31" s="178">
        <f>E32+E33+E34</f>
        <v>0</v>
      </c>
      <c r="F31" s="178">
        <f>F32+F33+F34</f>
        <v>0</v>
      </c>
      <c r="G31" s="178">
        <f>G32+G33+G34</f>
        <v>0</v>
      </c>
      <c r="H31" s="178">
        <f>H32+H33+H34</f>
        <v>0</v>
      </c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</row>
    <row r="32" spans="1:19" x14ac:dyDescent="0.3">
      <c r="A32" s="151" t="s">
        <v>155</v>
      </c>
      <c r="B32" s="251" t="s">
        <v>156</v>
      </c>
      <c r="C32" s="247"/>
      <c r="D32" s="247"/>
      <c r="E32" s="195"/>
      <c r="F32" s="195"/>
      <c r="G32" s="195"/>
      <c r="H32" s="195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</row>
    <row r="33" spans="1:19" x14ac:dyDescent="0.3">
      <c r="A33" s="151" t="s">
        <v>157</v>
      </c>
      <c r="B33" s="246" t="s">
        <v>158</v>
      </c>
      <c r="C33" s="247"/>
      <c r="D33" s="247"/>
      <c r="E33" s="195"/>
      <c r="F33" s="195"/>
      <c r="G33" s="195"/>
      <c r="H33" s="195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</row>
    <row r="34" spans="1:19" x14ac:dyDescent="0.3">
      <c r="A34" s="151" t="s">
        <v>159</v>
      </c>
      <c r="B34" s="251" t="s">
        <v>160</v>
      </c>
      <c r="C34" s="247"/>
      <c r="D34" s="247"/>
      <c r="E34" s="195"/>
      <c r="F34" s="195"/>
      <c r="G34" s="195"/>
      <c r="H34" s="195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</row>
    <row r="35" spans="1:19" x14ac:dyDescent="0.3">
      <c r="A35" s="151" t="s">
        <v>161</v>
      </c>
      <c r="B35" s="249" t="s">
        <v>162</v>
      </c>
      <c r="C35" s="245"/>
      <c r="D35" s="245"/>
      <c r="E35" s="175">
        <f>SUM(E36+E44+E49+E52)</f>
        <v>0</v>
      </c>
      <c r="F35" s="175">
        <f>SUM(F36+F44+F49+F52)</f>
        <v>0</v>
      </c>
      <c r="G35" s="175">
        <f>SUM(G36+G44+G49+G52)</f>
        <v>0</v>
      </c>
      <c r="H35" s="175">
        <f>SUM(H36+H44+H49+H52)</f>
        <v>0</v>
      </c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</row>
    <row r="36" spans="1:19" ht="12" customHeight="1" x14ac:dyDescent="0.3">
      <c r="A36" s="153" t="s">
        <v>100</v>
      </c>
      <c r="B36" s="250" t="s">
        <v>163</v>
      </c>
      <c r="C36" s="247"/>
      <c r="D36" s="247"/>
      <c r="E36" s="178">
        <f>SUM(E37:E43)</f>
        <v>0</v>
      </c>
      <c r="F36" s="178">
        <f>SUM(F37:F43)</f>
        <v>0</v>
      </c>
      <c r="G36" s="178">
        <f>SUM(G37:G43)</f>
        <v>0</v>
      </c>
      <c r="H36" s="178">
        <f>SUM(H37:H43)</f>
        <v>0</v>
      </c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</row>
    <row r="37" spans="1:19" ht="16.95" customHeight="1" x14ac:dyDescent="0.3">
      <c r="A37" s="151" t="s">
        <v>102</v>
      </c>
      <c r="B37" s="246" t="s">
        <v>164</v>
      </c>
      <c r="C37" s="247"/>
      <c r="D37" s="247"/>
      <c r="E37" s="198"/>
      <c r="F37" s="195"/>
      <c r="G37" s="198"/>
      <c r="H37" s="195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</row>
    <row r="38" spans="1:19" x14ac:dyDescent="0.3">
      <c r="A38" s="151" t="s">
        <v>104</v>
      </c>
      <c r="B38" s="246" t="s">
        <v>165</v>
      </c>
      <c r="C38" s="247"/>
      <c r="D38" s="247"/>
      <c r="E38" s="198"/>
      <c r="F38" s="195"/>
      <c r="G38" s="198"/>
      <c r="H38" s="195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</row>
    <row r="39" spans="1:19" x14ac:dyDescent="0.3">
      <c r="A39" s="151" t="s">
        <v>106</v>
      </c>
      <c r="B39" s="246" t="s">
        <v>166</v>
      </c>
      <c r="C39" s="247"/>
      <c r="D39" s="247"/>
      <c r="E39" s="198"/>
      <c r="F39" s="195"/>
      <c r="G39" s="198"/>
      <c r="H39" s="195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</row>
    <row r="40" spans="1:19" x14ac:dyDescent="0.3">
      <c r="A40" s="151" t="s">
        <v>108</v>
      </c>
      <c r="B40" s="246" t="s">
        <v>167</v>
      </c>
      <c r="C40" s="247"/>
      <c r="D40" s="247"/>
      <c r="E40" s="198"/>
      <c r="F40" s="195"/>
      <c r="G40" s="198"/>
      <c r="H40" s="195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</row>
    <row r="41" spans="1:19" x14ac:dyDescent="0.3">
      <c r="A41" s="151" t="s">
        <v>110</v>
      </c>
      <c r="B41" s="246" t="s">
        <v>158</v>
      </c>
      <c r="C41" s="247"/>
      <c r="D41" s="247"/>
      <c r="E41" s="198"/>
      <c r="F41" s="195"/>
      <c r="G41" s="198"/>
      <c r="H41" s="195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1:19" ht="16.05" customHeight="1" x14ac:dyDescent="0.3">
      <c r="A42" s="154" t="s">
        <v>112</v>
      </c>
      <c r="B42" s="250" t="s">
        <v>168</v>
      </c>
      <c r="C42" s="247"/>
      <c r="D42" s="247"/>
      <c r="E42" s="195"/>
      <c r="F42" s="195"/>
      <c r="G42" s="195"/>
      <c r="H42" s="195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</row>
    <row r="43" spans="1:19" x14ac:dyDescent="0.3">
      <c r="A43" s="151" t="s">
        <v>169</v>
      </c>
      <c r="B43" s="246" t="s">
        <v>170</v>
      </c>
      <c r="C43" s="247"/>
      <c r="D43" s="247"/>
      <c r="E43" s="195"/>
      <c r="F43" s="195"/>
      <c r="G43" s="195"/>
      <c r="H43" s="195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 x14ac:dyDescent="0.3">
      <c r="A44" s="151" t="s">
        <v>114</v>
      </c>
      <c r="B44" s="249" t="s">
        <v>171</v>
      </c>
      <c r="C44" s="245"/>
      <c r="D44" s="245"/>
      <c r="E44" s="177">
        <f>SUM(E45:E48)</f>
        <v>0</v>
      </c>
      <c r="F44" s="177">
        <f>SUM(F45:F48)</f>
        <v>0</v>
      </c>
      <c r="G44" s="177">
        <f>SUM(G45:G48)</f>
        <v>0</v>
      </c>
      <c r="H44" s="177">
        <f>SUM(H45:H48)</f>
        <v>0</v>
      </c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</row>
    <row r="45" spans="1:19" x14ac:dyDescent="0.3">
      <c r="A45" s="151" t="s">
        <v>116</v>
      </c>
      <c r="B45" s="246" t="s">
        <v>172</v>
      </c>
      <c r="C45" s="247"/>
      <c r="D45" s="247"/>
      <c r="E45" s="198"/>
      <c r="F45" s="195"/>
      <c r="G45" s="198"/>
      <c r="H45" s="195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</row>
    <row r="46" spans="1:19" x14ac:dyDescent="0.3">
      <c r="A46" s="151" t="s">
        <v>118</v>
      </c>
      <c r="B46" s="246" t="s">
        <v>173</v>
      </c>
      <c r="C46" s="247"/>
      <c r="D46" s="247"/>
      <c r="E46" s="198"/>
      <c r="F46" s="195"/>
      <c r="G46" s="198"/>
      <c r="H46" s="195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</row>
    <row r="47" spans="1:19" x14ac:dyDescent="0.3">
      <c r="A47" s="151" t="s">
        <v>120</v>
      </c>
      <c r="B47" s="246" t="s">
        <v>174</v>
      </c>
      <c r="C47" s="247"/>
      <c r="D47" s="247"/>
      <c r="E47" s="198"/>
      <c r="F47" s="195"/>
      <c r="G47" s="198"/>
      <c r="H47" s="195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x14ac:dyDescent="0.3">
      <c r="A48" s="151" t="s">
        <v>122</v>
      </c>
      <c r="B48" s="246" t="s">
        <v>175</v>
      </c>
      <c r="C48" s="247"/>
      <c r="D48" s="247"/>
      <c r="E48" s="198"/>
      <c r="F48" s="195"/>
      <c r="G48" s="198"/>
      <c r="H48" s="195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</row>
    <row r="49" spans="1:19" x14ac:dyDescent="0.3">
      <c r="A49" s="151" t="s">
        <v>133</v>
      </c>
      <c r="B49" s="249" t="s">
        <v>176</v>
      </c>
      <c r="C49" s="245"/>
      <c r="D49" s="245"/>
      <c r="E49" s="178">
        <f>SUM(E50:E51)</f>
        <v>0</v>
      </c>
      <c r="F49" s="178">
        <f>SUM(F50:F51)</f>
        <v>0</v>
      </c>
      <c r="G49" s="178">
        <f>SUM(G50:G51)</f>
        <v>0</v>
      </c>
      <c r="H49" s="178">
        <f>SUM(H50:H51)</f>
        <v>0</v>
      </c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 x14ac:dyDescent="0.3">
      <c r="A50" s="151" t="s">
        <v>135</v>
      </c>
      <c r="B50" s="246" t="s">
        <v>136</v>
      </c>
      <c r="C50" s="247"/>
      <c r="D50" s="247"/>
      <c r="E50" s="195"/>
      <c r="F50" s="195"/>
      <c r="G50" s="195"/>
      <c r="H50" s="195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</row>
    <row r="51" spans="1:19" x14ac:dyDescent="0.3">
      <c r="A51" s="151" t="s">
        <v>137</v>
      </c>
      <c r="B51" s="246" t="s">
        <v>177</v>
      </c>
      <c r="C51" s="247"/>
      <c r="D51" s="247"/>
      <c r="E51" s="195"/>
      <c r="F51" s="195"/>
      <c r="G51" s="195"/>
      <c r="H51" s="195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</row>
    <row r="52" spans="1:19" ht="16.05" customHeight="1" x14ac:dyDescent="0.3">
      <c r="A52" s="151" t="s">
        <v>153</v>
      </c>
      <c r="B52" s="254" t="s">
        <v>178</v>
      </c>
      <c r="C52" s="255"/>
      <c r="D52" s="256"/>
      <c r="E52" s="195"/>
      <c r="F52" s="195"/>
      <c r="G52" s="195"/>
      <c r="H52" s="195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</row>
    <row r="53" spans="1:19" ht="21" customHeight="1" x14ac:dyDescent="0.3">
      <c r="A53" s="156" t="s">
        <v>179</v>
      </c>
      <c r="B53" s="252" t="s">
        <v>180</v>
      </c>
      <c r="C53" s="247"/>
      <c r="D53" s="247"/>
      <c r="E53" s="199"/>
      <c r="F53" s="199"/>
      <c r="G53" s="199"/>
      <c r="H53" s="199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</row>
    <row r="54" spans="1:19" ht="16.95" customHeight="1" x14ac:dyDescent="0.3">
      <c r="A54" s="155"/>
      <c r="B54" s="249" t="s">
        <v>181</v>
      </c>
      <c r="C54" s="245"/>
      <c r="D54" s="245"/>
      <c r="E54" s="175">
        <f>SUM(E3+E35+E53)</f>
        <v>0</v>
      </c>
      <c r="F54" s="175">
        <f>SUM(F3+F35+F53)</f>
        <v>0</v>
      </c>
      <c r="G54" s="175">
        <f>SUM(G3+G35+G53)</f>
        <v>0</v>
      </c>
      <c r="H54" s="175">
        <f>SUM(H3+H35+H53)</f>
        <v>0</v>
      </c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</row>
    <row r="55" spans="1:19" ht="16.5" customHeight="1" x14ac:dyDescent="0.3">
      <c r="A55" s="155"/>
      <c r="B55" s="253" t="s">
        <v>26</v>
      </c>
      <c r="C55" s="245"/>
      <c r="D55" s="245"/>
      <c r="E55" s="152">
        <f>E2</f>
        <v>43830</v>
      </c>
      <c r="F55" s="152">
        <f>F2</f>
        <v>44196</v>
      </c>
      <c r="G55" s="152">
        <f>G2</f>
        <v>44561</v>
      </c>
      <c r="H55" s="152">
        <f>H2</f>
        <v>44926</v>
      </c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</row>
    <row r="56" spans="1:19" x14ac:dyDescent="0.3">
      <c r="A56" s="151" t="s">
        <v>182</v>
      </c>
      <c r="B56" s="249" t="s">
        <v>183</v>
      </c>
      <c r="C56" s="245"/>
      <c r="D56" s="245"/>
      <c r="E56" s="175">
        <f>SUM(E57+E61+E62+E63+E67)</f>
        <v>0</v>
      </c>
      <c r="F56" s="175">
        <f>SUM(F57+F61+F62+F63+F67)</f>
        <v>0</v>
      </c>
      <c r="G56" s="175">
        <f>SUM(G57+G61+G62+G63+G67)</f>
        <v>0</v>
      </c>
      <c r="H56" s="175">
        <f>SUM(H57+H61+H62+H63+H67)</f>
        <v>0</v>
      </c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</row>
    <row r="57" spans="1:19" x14ac:dyDescent="0.3">
      <c r="A57" s="151" t="s">
        <v>100</v>
      </c>
      <c r="B57" s="249" t="s">
        <v>184</v>
      </c>
      <c r="C57" s="245"/>
      <c r="D57" s="245"/>
      <c r="E57" s="178">
        <f>SUM(E58:E60)</f>
        <v>0</v>
      </c>
      <c r="F57" s="178">
        <f>SUM(F58:F60)</f>
        <v>0</v>
      </c>
      <c r="G57" s="178">
        <f>SUM(G58:G60)</f>
        <v>0</v>
      </c>
      <c r="H57" s="178">
        <f>SUM(H58:H60)</f>
        <v>0</v>
      </c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</row>
    <row r="58" spans="1:19" ht="15" customHeight="1" x14ac:dyDescent="0.3">
      <c r="A58" s="151" t="s">
        <v>102</v>
      </c>
      <c r="B58" s="246" t="s">
        <v>185</v>
      </c>
      <c r="C58" s="247"/>
      <c r="D58" s="247"/>
      <c r="E58" s="195"/>
      <c r="F58" s="195"/>
      <c r="G58" s="195"/>
      <c r="H58" s="195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</row>
    <row r="59" spans="1:19" ht="16.95" customHeight="1" x14ac:dyDescent="0.3">
      <c r="A59" s="151" t="s">
        <v>104</v>
      </c>
      <c r="B59" s="246" t="s">
        <v>186</v>
      </c>
      <c r="C59" s="247"/>
      <c r="D59" s="247"/>
      <c r="E59" s="195"/>
      <c r="F59" s="195"/>
      <c r="G59" s="195"/>
      <c r="H59" s="195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</row>
    <row r="60" spans="1:19" x14ac:dyDescent="0.3">
      <c r="A60" s="151" t="s">
        <v>106</v>
      </c>
      <c r="B60" s="246" t="s">
        <v>187</v>
      </c>
      <c r="C60" s="247"/>
      <c r="D60" s="247"/>
      <c r="E60" s="195"/>
      <c r="F60" s="195"/>
      <c r="G60" s="195"/>
      <c r="H60" s="195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</row>
    <row r="61" spans="1:19" x14ac:dyDescent="0.3">
      <c r="A61" s="151" t="s">
        <v>114</v>
      </c>
      <c r="B61" s="246" t="s">
        <v>188</v>
      </c>
      <c r="C61" s="247"/>
      <c r="D61" s="247"/>
      <c r="E61" s="195"/>
      <c r="F61" s="195"/>
      <c r="G61" s="195"/>
      <c r="H61" s="195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</row>
    <row r="62" spans="1:19" x14ac:dyDescent="0.3">
      <c r="A62" s="151" t="s">
        <v>133</v>
      </c>
      <c r="B62" s="246" t="s">
        <v>189</v>
      </c>
      <c r="C62" s="247"/>
      <c r="D62" s="247"/>
      <c r="E62" s="195"/>
      <c r="F62" s="195"/>
      <c r="G62" s="195"/>
      <c r="H62" s="195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19" x14ac:dyDescent="0.3">
      <c r="A63" s="151" t="s">
        <v>153</v>
      </c>
      <c r="B63" s="246" t="s">
        <v>190</v>
      </c>
      <c r="C63" s="247"/>
      <c r="D63" s="247"/>
      <c r="E63" s="178">
        <f>SUM(E64:E66)</f>
        <v>0</v>
      </c>
      <c r="F63" s="178">
        <f>SUM(F64:F66)</f>
        <v>0</v>
      </c>
      <c r="G63" s="178">
        <f>SUM(G64:G66)</f>
        <v>0</v>
      </c>
      <c r="H63" s="178">
        <f>SUM(H64:H66)</f>
        <v>0</v>
      </c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</row>
    <row r="64" spans="1:19" ht="22.95" customHeight="1" x14ac:dyDescent="0.3">
      <c r="A64" s="151" t="s">
        <v>155</v>
      </c>
      <c r="B64" s="246" t="s">
        <v>191</v>
      </c>
      <c r="C64" s="247"/>
      <c r="D64" s="247"/>
      <c r="E64" s="195"/>
      <c r="F64" s="195"/>
      <c r="G64" s="195"/>
      <c r="H64" s="195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</row>
    <row r="65" spans="1:19" x14ac:dyDescent="0.3">
      <c r="A65" s="151" t="s">
        <v>157</v>
      </c>
      <c r="B65" s="246" t="s">
        <v>192</v>
      </c>
      <c r="C65" s="247"/>
      <c r="D65" s="247"/>
      <c r="E65" s="195"/>
      <c r="F65" s="195"/>
      <c r="G65" s="195"/>
      <c r="H65" s="195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</row>
    <row r="66" spans="1:19" x14ac:dyDescent="0.3">
      <c r="A66" s="151" t="s">
        <v>159</v>
      </c>
      <c r="B66" s="246" t="s">
        <v>193</v>
      </c>
      <c r="C66" s="247"/>
      <c r="D66" s="247"/>
      <c r="E66" s="195"/>
      <c r="F66" s="195"/>
      <c r="G66" s="195"/>
      <c r="H66" s="195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</row>
    <row r="67" spans="1:19" x14ac:dyDescent="0.3">
      <c r="A67" s="151" t="s">
        <v>194</v>
      </c>
      <c r="B67" s="249" t="s">
        <v>195</v>
      </c>
      <c r="C67" s="245"/>
      <c r="D67" s="245"/>
      <c r="E67" s="178">
        <f>SUM(E68:E69)</f>
        <v>0</v>
      </c>
      <c r="F67" s="178">
        <f>SUM(F68:F69)</f>
        <v>0</v>
      </c>
      <c r="G67" s="178">
        <f>SUM(G68:G69)</f>
        <v>0</v>
      </c>
      <c r="H67" s="178">
        <f>SUM(H68:H69)</f>
        <v>0</v>
      </c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1:19" x14ac:dyDescent="0.3">
      <c r="A68" s="151" t="s">
        <v>196</v>
      </c>
      <c r="B68" s="246" t="s">
        <v>197</v>
      </c>
      <c r="C68" s="247"/>
      <c r="D68" s="247"/>
      <c r="E68" s="195"/>
      <c r="F68" s="195"/>
      <c r="G68" s="195"/>
      <c r="H68" s="195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1:19" x14ac:dyDescent="0.3">
      <c r="A69" s="151" t="s">
        <v>198</v>
      </c>
      <c r="B69" s="246" t="s">
        <v>199</v>
      </c>
      <c r="C69" s="247"/>
      <c r="D69" s="247"/>
      <c r="E69" s="195"/>
      <c r="F69" s="195"/>
      <c r="G69" s="195"/>
      <c r="H69" s="195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1:19" x14ac:dyDescent="0.3">
      <c r="A70" s="151" t="s">
        <v>200</v>
      </c>
      <c r="B70" s="249" t="s">
        <v>201</v>
      </c>
      <c r="C70" s="245"/>
      <c r="D70" s="245"/>
      <c r="E70" s="199"/>
      <c r="F70" s="199"/>
      <c r="G70" s="199"/>
      <c r="H70" s="199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</row>
    <row r="71" spans="1:19" x14ac:dyDescent="0.3">
      <c r="A71" s="151" t="s">
        <v>202</v>
      </c>
      <c r="B71" s="246" t="s">
        <v>203</v>
      </c>
      <c r="C71" s="247"/>
      <c r="D71" s="247"/>
      <c r="E71" s="175">
        <f>SUM(E72:E74)</f>
        <v>0</v>
      </c>
      <c r="F71" s="175">
        <f>SUM(F72:F74)</f>
        <v>0</v>
      </c>
      <c r="G71" s="175">
        <f>SUM(G72:G74)</f>
        <v>0</v>
      </c>
      <c r="H71" s="175">
        <f>SUM(H72:H74)</f>
        <v>0</v>
      </c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</row>
    <row r="72" spans="1:19" ht="16.05" customHeight="1" x14ac:dyDescent="0.3">
      <c r="A72" s="151" t="s">
        <v>100</v>
      </c>
      <c r="B72" s="246" t="s">
        <v>204</v>
      </c>
      <c r="C72" s="247"/>
      <c r="D72" s="247"/>
      <c r="E72" s="195"/>
      <c r="F72" s="195"/>
      <c r="G72" s="195"/>
      <c r="H72" s="195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</row>
    <row r="73" spans="1:19" x14ac:dyDescent="0.3">
      <c r="A73" s="151" t="s">
        <v>114</v>
      </c>
      <c r="B73" s="246" t="s">
        <v>205</v>
      </c>
      <c r="C73" s="247"/>
      <c r="D73" s="247"/>
      <c r="E73" s="195"/>
      <c r="F73" s="195"/>
      <c r="G73" s="195"/>
      <c r="H73" s="195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</row>
    <row r="74" spans="1:19" x14ac:dyDescent="0.3">
      <c r="A74" s="151" t="s">
        <v>133</v>
      </c>
      <c r="B74" s="246" t="s">
        <v>206</v>
      </c>
      <c r="C74" s="247"/>
      <c r="D74" s="247"/>
      <c r="E74" s="195"/>
      <c r="F74" s="195"/>
      <c r="G74" s="195"/>
      <c r="H74" s="195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</row>
    <row r="75" spans="1:19" x14ac:dyDescent="0.3">
      <c r="A75" s="151" t="s">
        <v>207</v>
      </c>
      <c r="B75" s="249" t="s">
        <v>208</v>
      </c>
      <c r="C75" s="245"/>
      <c r="D75" s="245"/>
      <c r="E75" s="175">
        <f>SUM(E76+E85)</f>
        <v>0</v>
      </c>
      <c r="F75" s="175">
        <f>SUM(F76+F85)</f>
        <v>0</v>
      </c>
      <c r="G75" s="175">
        <f>SUM(G76+G85)</f>
        <v>0</v>
      </c>
      <c r="H75" s="175">
        <f>SUM(H76+H85)</f>
        <v>0</v>
      </c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</row>
    <row r="76" spans="1:19" ht="21.45" customHeight="1" x14ac:dyDescent="0.3">
      <c r="A76" s="153" t="s">
        <v>100</v>
      </c>
      <c r="B76" s="244" t="s">
        <v>209</v>
      </c>
      <c r="C76" s="245"/>
      <c r="D76" s="245"/>
      <c r="E76" s="177">
        <f>SUM(E77:E84)</f>
        <v>0</v>
      </c>
      <c r="F76" s="177">
        <f>SUM(F77:F84)</f>
        <v>0</v>
      </c>
      <c r="G76" s="177">
        <f>SUM(G77:G84)</f>
        <v>0</v>
      </c>
      <c r="H76" s="177">
        <f>SUM(H77:H84)</f>
        <v>0</v>
      </c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</row>
    <row r="77" spans="1:19" x14ac:dyDescent="0.3">
      <c r="A77" s="151" t="s">
        <v>102</v>
      </c>
      <c r="B77" s="246" t="s">
        <v>210</v>
      </c>
      <c r="C77" s="247"/>
      <c r="D77" s="247"/>
      <c r="E77" s="195"/>
      <c r="F77" s="195"/>
      <c r="G77" s="195"/>
      <c r="H77" s="195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</row>
    <row r="78" spans="1:19" x14ac:dyDescent="0.3">
      <c r="A78" s="151" t="s">
        <v>104</v>
      </c>
      <c r="B78" s="246" t="s">
        <v>211</v>
      </c>
      <c r="C78" s="247"/>
      <c r="D78" s="247"/>
      <c r="E78" s="195"/>
      <c r="F78" s="195"/>
      <c r="G78" s="195"/>
      <c r="H78" s="195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</row>
    <row r="79" spans="1:19" x14ac:dyDescent="0.3">
      <c r="A79" s="151" t="s">
        <v>106</v>
      </c>
      <c r="B79" s="246" t="s">
        <v>212</v>
      </c>
      <c r="C79" s="247"/>
      <c r="D79" s="247"/>
      <c r="E79" s="195"/>
      <c r="F79" s="195"/>
      <c r="G79" s="195"/>
      <c r="H79" s="195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</row>
    <row r="80" spans="1:19" x14ac:dyDescent="0.3">
      <c r="A80" s="151" t="s">
        <v>108</v>
      </c>
      <c r="B80" s="246" t="s">
        <v>213</v>
      </c>
      <c r="C80" s="247"/>
      <c r="D80" s="247"/>
      <c r="E80" s="195"/>
      <c r="F80" s="195"/>
      <c r="G80" s="195"/>
      <c r="H80" s="195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</row>
    <row r="81" spans="1:19" ht="13.95" customHeight="1" x14ac:dyDescent="0.3">
      <c r="A81" s="151" t="s">
        <v>110</v>
      </c>
      <c r="B81" s="246" t="s">
        <v>214</v>
      </c>
      <c r="C81" s="247"/>
      <c r="D81" s="247"/>
      <c r="E81" s="195"/>
      <c r="F81" s="195"/>
      <c r="G81" s="195"/>
      <c r="H81" s="195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</row>
    <row r="82" spans="1:19" ht="16.05" customHeight="1" x14ac:dyDescent="0.3">
      <c r="A82" s="151" t="s">
        <v>112</v>
      </c>
      <c r="B82" s="246" t="s">
        <v>215</v>
      </c>
      <c r="C82" s="247"/>
      <c r="D82" s="247"/>
      <c r="E82" s="195"/>
      <c r="F82" s="195"/>
      <c r="G82" s="195"/>
      <c r="H82" s="195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</row>
    <row r="83" spans="1:19" ht="15" customHeight="1" x14ac:dyDescent="0.3">
      <c r="A83" s="151" t="s">
        <v>169</v>
      </c>
      <c r="B83" s="246" t="s">
        <v>216</v>
      </c>
      <c r="C83" s="247"/>
      <c r="D83" s="247"/>
      <c r="E83" s="195"/>
      <c r="F83" s="195"/>
      <c r="G83" s="195"/>
      <c r="H83" s="195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</row>
    <row r="84" spans="1:19" ht="16.95" customHeight="1" x14ac:dyDescent="0.3">
      <c r="A84" s="151" t="s">
        <v>217</v>
      </c>
      <c r="B84" s="246" t="s">
        <v>218</v>
      </c>
      <c r="C84" s="247"/>
      <c r="D84" s="247"/>
      <c r="E84" s="195"/>
      <c r="F84" s="195"/>
      <c r="G84" s="195"/>
      <c r="H84" s="195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</row>
    <row r="85" spans="1:19" ht="22.5" customHeight="1" x14ac:dyDescent="0.3">
      <c r="A85" s="153" t="s">
        <v>114</v>
      </c>
      <c r="B85" s="244" t="s">
        <v>219</v>
      </c>
      <c r="C85" s="245"/>
      <c r="D85" s="245"/>
      <c r="E85" s="178">
        <f>SUM(E86:E95)</f>
        <v>0</v>
      </c>
      <c r="F85" s="178">
        <f>SUM(F86:F95)</f>
        <v>0</v>
      </c>
      <c r="G85" s="178">
        <f>SUM(G86:G95)</f>
        <v>0</v>
      </c>
      <c r="H85" s="178">
        <f>SUM(H86:H95)</f>
        <v>0</v>
      </c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</row>
    <row r="86" spans="1:19" x14ac:dyDescent="0.3">
      <c r="A86" s="151" t="s">
        <v>116</v>
      </c>
      <c r="B86" s="246" t="s">
        <v>210</v>
      </c>
      <c r="C86" s="247"/>
      <c r="D86" s="247"/>
      <c r="E86" s="195"/>
      <c r="F86" s="195"/>
      <c r="G86" s="195"/>
      <c r="H86" s="195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</row>
    <row r="87" spans="1:19" x14ac:dyDescent="0.3">
      <c r="A87" s="151" t="s">
        <v>118</v>
      </c>
      <c r="B87" s="246" t="s">
        <v>211</v>
      </c>
      <c r="C87" s="247"/>
      <c r="D87" s="247"/>
      <c r="E87" s="195"/>
      <c r="F87" s="195"/>
      <c r="G87" s="195"/>
      <c r="H87" s="195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</row>
    <row r="88" spans="1:19" x14ac:dyDescent="0.3">
      <c r="A88" s="151" t="s">
        <v>120</v>
      </c>
      <c r="B88" s="246" t="s">
        <v>212</v>
      </c>
      <c r="C88" s="247"/>
      <c r="D88" s="247"/>
      <c r="E88" s="195"/>
      <c r="F88" s="195"/>
      <c r="G88" s="195"/>
      <c r="H88" s="195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</row>
    <row r="89" spans="1:19" x14ac:dyDescent="0.3">
      <c r="A89" s="151" t="s">
        <v>122</v>
      </c>
      <c r="B89" s="246" t="s">
        <v>213</v>
      </c>
      <c r="C89" s="247"/>
      <c r="D89" s="247"/>
      <c r="E89" s="195"/>
      <c r="F89" s="195"/>
      <c r="G89" s="195"/>
      <c r="H89" s="195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</row>
    <row r="90" spans="1:19" ht="16.5" customHeight="1" x14ac:dyDescent="0.3">
      <c r="A90" s="151" t="s">
        <v>124</v>
      </c>
      <c r="B90" s="246" t="s">
        <v>214</v>
      </c>
      <c r="C90" s="247"/>
      <c r="D90" s="247"/>
      <c r="E90" s="195"/>
      <c r="F90" s="195"/>
      <c r="G90" s="195"/>
      <c r="H90" s="195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</row>
    <row r="91" spans="1:19" ht="15" customHeight="1" x14ac:dyDescent="0.3">
      <c r="A91" s="151" t="s">
        <v>126</v>
      </c>
      <c r="B91" s="246" t="s">
        <v>215</v>
      </c>
      <c r="C91" s="247"/>
      <c r="D91" s="247"/>
      <c r="E91" s="195"/>
      <c r="F91" s="195"/>
      <c r="G91" s="195"/>
      <c r="H91" s="195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</row>
    <row r="92" spans="1:19" x14ac:dyDescent="0.3">
      <c r="A92" s="151" t="s">
        <v>131</v>
      </c>
      <c r="B92" s="246" t="s">
        <v>220</v>
      </c>
      <c r="C92" s="247"/>
      <c r="D92" s="247"/>
      <c r="E92" s="195"/>
      <c r="F92" s="195"/>
      <c r="G92" s="195"/>
      <c r="H92" s="195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</row>
    <row r="93" spans="1:19" x14ac:dyDescent="0.3">
      <c r="A93" s="151" t="s">
        <v>221</v>
      </c>
      <c r="B93" s="246" t="s">
        <v>222</v>
      </c>
      <c r="C93" s="247"/>
      <c r="D93" s="247"/>
      <c r="E93" s="195"/>
      <c r="F93" s="195"/>
      <c r="G93" s="195"/>
      <c r="H93" s="195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</row>
    <row r="94" spans="1:19" x14ac:dyDescent="0.3">
      <c r="A94" s="151" t="s">
        <v>223</v>
      </c>
      <c r="B94" s="246" t="s">
        <v>224</v>
      </c>
      <c r="C94" s="247"/>
      <c r="D94" s="247"/>
      <c r="E94" s="195"/>
      <c r="F94" s="195"/>
      <c r="G94" s="195"/>
      <c r="H94" s="195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</row>
    <row r="95" spans="1:19" x14ac:dyDescent="0.3">
      <c r="A95" s="151" t="s">
        <v>225</v>
      </c>
      <c r="B95" s="246" t="s">
        <v>226</v>
      </c>
      <c r="C95" s="247"/>
      <c r="D95" s="247"/>
      <c r="E95" s="195"/>
      <c r="F95" s="195"/>
      <c r="G95" s="195"/>
      <c r="H95" s="195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</row>
    <row r="96" spans="1:19" ht="24" customHeight="1" x14ac:dyDescent="0.3">
      <c r="A96" s="156" t="s">
        <v>227</v>
      </c>
      <c r="B96" s="250" t="s">
        <v>228</v>
      </c>
      <c r="C96" s="247"/>
      <c r="D96" s="247"/>
      <c r="E96" s="195"/>
      <c r="F96" s="195"/>
      <c r="G96" s="195"/>
      <c r="H96" s="195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</row>
    <row r="97" spans="1:19" x14ac:dyDescent="0.3">
      <c r="A97" s="155"/>
      <c r="B97" s="257" t="s">
        <v>229</v>
      </c>
      <c r="C97" s="258"/>
      <c r="D97" s="258"/>
      <c r="E97" s="175">
        <f>SUM(E56+E70+E71+E75+E96)</f>
        <v>0</v>
      </c>
      <c r="F97" s="175">
        <f>SUM(F56+F70+F71+F75+F96)</f>
        <v>0</v>
      </c>
      <c r="G97" s="175">
        <f>SUM(G56+G70+G71+G75+G96)</f>
        <v>0</v>
      </c>
      <c r="H97" s="175">
        <f>SUM(H56+H70+H71+H75+H96)</f>
        <v>0</v>
      </c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</row>
    <row r="98" spans="1:19" x14ac:dyDescent="0.3">
      <c r="A98" s="259" t="s">
        <v>27</v>
      </c>
      <c r="B98" s="259"/>
      <c r="C98" s="259"/>
      <c r="D98" s="259"/>
      <c r="E98" s="178">
        <f>+E54-E97</f>
        <v>0</v>
      </c>
      <c r="F98" s="178">
        <f>+F54-F97</f>
        <v>0</v>
      </c>
      <c r="G98" s="178">
        <f>+G54-G97</f>
        <v>0</v>
      </c>
      <c r="H98" s="178">
        <f>+H54-H97</f>
        <v>0</v>
      </c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</row>
    <row r="99" spans="1:19" x14ac:dyDescent="0.3">
      <c r="A99" s="157"/>
      <c r="B99" s="157"/>
      <c r="C99" s="157"/>
      <c r="D99" s="157"/>
      <c r="E99" s="158"/>
      <c r="F99" s="158"/>
      <c r="G99" s="158"/>
      <c r="H99" s="158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</row>
    <row r="100" spans="1:19" x14ac:dyDescent="0.3">
      <c r="A100" s="154" t="s">
        <v>6</v>
      </c>
      <c r="B100" s="260" t="s">
        <v>28</v>
      </c>
      <c r="C100" s="260"/>
      <c r="D100" s="260"/>
      <c r="E100" s="152">
        <f>E2</f>
        <v>43830</v>
      </c>
      <c r="F100" s="152">
        <f>F2</f>
        <v>44196</v>
      </c>
      <c r="G100" s="152">
        <f>G2</f>
        <v>44561</v>
      </c>
      <c r="H100" s="152">
        <f>H2</f>
        <v>44926</v>
      </c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</row>
    <row r="101" spans="1:19" x14ac:dyDescent="0.3">
      <c r="A101" s="153" t="s">
        <v>100</v>
      </c>
      <c r="B101" s="251" t="s">
        <v>230</v>
      </c>
      <c r="C101" s="251"/>
      <c r="D101" s="251"/>
      <c r="E101" s="198"/>
      <c r="F101" s="198"/>
      <c r="G101" s="198"/>
      <c r="H101" s="198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</row>
    <row r="102" spans="1:19" x14ac:dyDescent="0.3">
      <c r="A102" s="153" t="s">
        <v>114</v>
      </c>
      <c r="B102" s="252" t="s">
        <v>231</v>
      </c>
      <c r="C102" s="252"/>
      <c r="D102" s="252"/>
      <c r="E102" s="198"/>
      <c r="F102" s="198"/>
      <c r="G102" s="198"/>
      <c r="H102" s="198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</row>
    <row r="103" spans="1:19" x14ac:dyDescent="0.3">
      <c r="A103" s="153" t="s">
        <v>133</v>
      </c>
      <c r="B103" s="252" t="s">
        <v>232</v>
      </c>
      <c r="C103" s="252"/>
      <c r="D103" s="252"/>
      <c r="E103" s="198"/>
      <c r="F103" s="198"/>
      <c r="G103" s="198"/>
      <c r="H103" s="198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</row>
    <row r="104" spans="1:19" x14ac:dyDescent="0.3">
      <c r="A104" s="153" t="s">
        <v>153</v>
      </c>
      <c r="B104" s="252" t="s">
        <v>233</v>
      </c>
      <c r="C104" s="252"/>
      <c r="D104" s="252"/>
      <c r="E104" s="175">
        <f>SUM(E101:E103)</f>
        <v>0</v>
      </c>
      <c r="F104" s="175">
        <f>SUM(F101:F103)</f>
        <v>0</v>
      </c>
      <c r="G104" s="175">
        <f>SUM(G101:G103)</f>
        <v>0</v>
      </c>
      <c r="H104" s="175">
        <f>SUM(H101:H103)</f>
        <v>0</v>
      </c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</row>
    <row r="105" spans="1:19" x14ac:dyDescent="0.3">
      <c r="A105" s="153" t="s">
        <v>194</v>
      </c>
      <c r="B105" s="252" t="s">
        <v>234</v>
      </c>
      <c r="C105" s="252"/>
      <c r="D105" s="252"/>
      <c r="E105" s="198"/>
      <c r="F105" s="198"/>
      <c r="G105" s="198"/>
      <c r="H105" s="198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</row>
    <row r="106" spans="1:19" x14ac:dyDescent="0.3">
      <c r="A106" s="153" t="s">
        <v>235</v>
      </c>
      <c r="B106" s="252" t="s">
        <v>236</v>
      </c>
      <c r="C106" s="252"/>
      <c r="D106" s="252"/>
      <c r="E106" s="198"/>
      <c r="F106" s="198"/>
      <c r="G106" s="198"/>
      <c r="H106" s="198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</row>
    <row r="107" spans="1:19" x14ac:dyDescent="0.3">
      <c r="A107" s="153" t="s">
        <v>237</v>
      </c>
      <c r="B107" s="252" t="s">
        <v>238</v>
      </c>
      <c r="C107" s="252"/>
      <c r="D107" s="252"/>
      <c r="E107" s="195"/>
      <c r="F107" s="195"/>
      <c r="G107" s="195"/>
      <c r="H107" s="195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</row>
    <row r="108" spans="1:19" ht="23.55" customHeight="1" x14ac:dyDescent="0.3">
      <c r="A108" s="153" t="s">
        <v>239</v>
      </c>
      <c r="B108" s="252" t="s">
        <v>240</v>
      </c>
      <c r="C108" s="252"/>
      <c r="D108" s="252"/>
      <c r="E108" s="198"/>
      <c r="F108" s="198"/>
      <c r="G108" s="198"/>
      <c r="H108" s="198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</row>
    <row r="109" spans="1:19" x14ac:dyDescent="0.3">
      <c r="A109" s="153" t="s">
        <v>241</v>
      </c>
      <c r="B109" s="252" t="s">
        <v>242</v>
      </c>
      <c r="C109" s="252" t="s">
        <v>242</v>
      </c>
      <c r="D109" s="252" t="s">
        <v>242</v>
      </c>
      <c r="E109" s="198"/>
      <c r="F109" s="198"/>
      <c r="G109" s="198"/>
      <c r="H109" s="198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</row>
    <row r="110" spans="1:19" x14ac:dyDescent="0.3">
      <c r="A110" s="153" t="s">
        <v>243</v>
      </c>
      <c r="B110" s="252" t="s">
        <v>244</v>
      </c>
      <c r="C110" s="252" t="s">
        <v>244</v>
      </c>
      <c r="D110" s="252" t="s">
        <v>244</v>
      </c>
      <c r="E110" s="198"/>
      <c r="F110" s="198"/>
      <c r="G110" s="198"/>
      <c r="H110" s="198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</row>
    <row r="111" spans="1:19" ht="20.55" customHeight="1" x14ac:dyDescent="0.3">
      <c r="A111" s="153" t="s">
        <v>245</v>
      </c>
      <c r="B111" s="252" t="s">
        <v>246</v>
      </c>
      <c r="C111" s="252" t="s">
        <v>246</v>
      </c>
      <c r="D111" s="252" t="s">
        <v>246</v>
      </c>
      <c r="E111" s="198"/>
      <c r="F111" s="198"/>
      <c r="G111" s="198"/>
      <c r="H111" s="198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</row>
    <row r="112" spans="1:19" x14ac:dyDescent="0.3">
      <c r="A112" s="153" t="s">
        <v>247</v>
      </c>
      <c r="B112" s="252" t="s">
        <v>248</v>
      </c>
      <c r="C112" s="252" t="s">
        <v>248</v>
      </c>
      <c r="D112" s="252" t="s">
        <v>248</v>
      </c>
      <c r="E112" s="198"/>
      <c r="F112" s="198"/>
      <c r="G112" s="198"/>
      <c r="H112" s="198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</row>
    <row r="113" spans="1:19" x14ac:dyDescent="0.3">
      <c r="A113" s="153" t="s">
        <v>249</v>
      </c>
      <c r="B113" s="252" t="s">
        <v>250</v>
      </c>
      <c r="C113" s="252" t="s">
        <v>250</v>
      </c>
      <c r="D113" s="252" t="s">
        <v>250</v>
      </c>
      <c r="E113" s="175">
        <f>SUM(E104:E112)</f>
        <v>0</v>
      </c>
      <c r="F113" s="175">
        <f>SUM(F104:F112)</f>
        <v>0</v>
      </c>
      <c r="G113" s="175">
        <f>SUM(G104:G112)</f>
        <v>0</v>
      </c>
      <c r="H113" s="175">
        <f>SUM(H104:H112)</f>
        <v>0</v>
      </c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</row>
    <row r="114" spans="1:19" x14ac:dyDescent="0.3">
      <c r="A114" s="153" t="s">
        <v>251</v>
      </c>
      <c r="B114" s="252" t="s">
        <v>252</v>
      </c>
      <c r="C114" s="252" t="s">
        <v>252</v>
      </c>
      <c r="D114" s="252" t="s">
        <v>252</v>
      </c>
      <c r="E114" s="198"/>
      <c r="F114" s="198"/>
      <c r="G114" s="198"/>
      <c r="H114" s="198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</row>
    <row r="115" spans="1:19" x14ac:dyDescent="0.3">
      <c r="A115" s="153" t="s">
        <v>253</v>
      </c>
      <c r="B115" s="252" t="s">
        <v>254</v>
      </c>
      <c r="C115" s="252" t="s">
        <v>254</v>
      </c>
      <c r="D115" s="252" t="s">
        <v>254</v>
      </c>
      <c r="E115" s="175">
        <f>SUM(E113:E114)</f>
        <v>0</v>
      </c>
      <c r="F115" s="175">
        <f>SUM(F113:F114)</f>
        <v>0</v>
      </c>
      <c r="G115" s="175">
        <f>SUM(G113:G114)</f>
        <v>0</v>
      </c>
      <c r="H115" s="175">
        <f>SUM(H113:H114)</f>
        <v>0</v>
      </c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</row>
    <row r="116" spans="1:19" ht="9" customHeight="1" x14ac:dyDescent="0.3">
      <c r="A116" s="150"/>
      <c r="B116" s="261"/>
      <c r="C116" s="261"/>
      <c r="D116" s="261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</row>
    <row r="117" spans="1:19" x14ac:dyDescent="0.3">
      <c r="A117" s="262" t="s">
        <v>255</v>
      </c>
      <c r="B117" s="262"/>
      <c r="C117" s="262"/>
      <c r="D117" s="262"/>
      <c r="E117" s="159">
        <f>E2</f>
        <v>43830</v>
      </c>
      <c r="F117" s="159">
        <f>F2</f>
        <v>44196</v>
      </c>
      <c r="G117" s="159">
        <f>G2</f>
        <v>44561</v>
      </c>
      <c r="H117" s="159">
        <f>H2</f>
        <v>44926</v>
      </c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</row>
    <row r="118" spans="1:19" x14ac:dyDescent="0.3">
      <c r="A118" s="263" t="s">
        <v>68</v>
      </c>
      <c r="B118" s="264"/>
      <c r="C118" s="264"/>
      <c r="D118" s="265"/>
      <c r="E118" s="178">
        <f>E101</f>
        <v>0</v>
      </c>
      <c r="F118" s="178">
        <f>F101</f>
        <v>0</v>
      </c>
      <c r="G118" s="178">
        <f>G101</f>
        <v>0</v>
      </c>
      <c r="H118" s="178">
        <f>H101</f>
        <v>0</v>
      </c>
      <c r="I118" s="150"/>
      <c r="J118" s="150"/>
      <c r="K118" s="266"/>
      <c r="L118" s="266"/>
      <c r="M118" s="266"/>
      <c r="N118" s="266"/>
      <c r="O118" s="266"/>
      <c r="P118" s="266"/>
      <c r="Q118" s="266"/>
      <c r="R118" s="266"/>
      <c r="S118" s="266"/>
    </row>
    <row r="119" spans="1:19" x14ac:dyDescent="0.3">
      <c r="A119" s="267" t="s">
        <v>256</v>
      </c>
      <c r="B119" s="268"/>
      <c r="C119" s="268"/>
      <c r="D119" s="269"/>
      <c r="E119" s="161" t="s">
        <v>257</v>
      </c>
      <c r="F119" s="161" t="e">
        <f>(F118-E118)/E118</f>
        <v>#DIV/0!</v>
      </c>
      <c r="G119" s="161" t="e">
        <f>(G118-F118)/F118</f>
        <v>#DIV/0!</v>
      </c>
      <c r="H119" s="161" t="e">
        <f>(H118-G118)/G118</f>
        <v>#DIV/0!</v>
      </c>
      <c r="I119" s="150"/>
      <c r="J119" s="150"/>
      <c r="K119" s="270"/>
      <c r="L119" s="270"/>
      <c r="M119" s="270"/>
      <c r="N119" s="270"/>
      <c r="O119" s="270"/>
      <c r="P119" s="270"/>
      <c r="Q119" s="270"/>
      <c r="R119" s="270"/>
      <c r="S119" s="270"/>
    </row>
    <row r="120" spans="1:19" x14ac:dyDescent="0.3">
      <c r="A120" s="263" t="s">
        <v>69</v>
      </c>
      <c r="B120" s="264"/>
      <c r="C120" s="264"/>
      <c r="D120" s="265"/>
      <c r="E120" s="178">
        <f>E104+E105+E106</f>
        <v>0</v>
      </c>
      <c r="F120" s="178">
        <f>F104+F105+F106</f>
        <v>0</v>
      </c>
      <c r="G120" s="178">
        <f>G104+G105+G106</f>
        <v>0</v>
      </c>
      <c r="H120" s="178">
        <f>H104+H105+H106</f>
        <v>0</v>
      </c>
      <c r="I120" s="150"/>
      <c r="J120" s="150"/>
      <c r="K120" s="266"/>
      <c r="L120" s="266"/>
      <c r="M120" s="266"/>
      <c r="N120" s="266"/>
      <c r="O120" s="266"/>
      <c r="P120" s="266"/>
      <c r="Q120" s="266"/>
      <c r="R120" s="266"/>
      <c r="S120" s="266"/>
    </row>
    <row r="121" spans="1:19" x14ac:dyDescent="0.3">
      <c r="A121" s="263" t="s">
        <v>258</v>
      </c>
      <c r="B121" s="264"/>
      <c r="C121" s="264"/>
      <c r="D121" s="265"/>
      <c r="E121" s="195"/>
      <c r="F121" s="195"/>
      <c r="G121" s="195"/>
      <c r="H121" s="195"/>
      <c r="I121" s="150"/>
      <c r="J121" s="150"/>
      <c r="K121" s="266"/>
      <c r="L121" s="266"/>
      <c r="M121" s="266"/>
      <c r="N121" s="266"/>
      <c r="O121" s="266"/>
      <c r="P121" s="266"/>
      <c r="Q121" s="266"/>
      <c r="R121" s="266"/>
      <c r="S121" s="266"/>
    </row>
    <row r="122" spans="1:19" x14ac:dyDescent="0.3">
      <c r="A122" s="263" t="s">
        <v>13</v>
      </c>
      <c r="B122" s="264"/>
      <c r="C122" s="264"/>
      <c r="D122" s="265"/>
      <c r="E122" s="173">
        <f>E120+E121</f>
        <v>0</v>
      </c>
      <c r="F122" s="173">
        <f>F120+F121</f>
        <v>0</v>
      </c>
      <c r="G122" s="173">
        <f>G120+G121</f>
        <v>0</v>
      </c>
      <c r="H122" s="173">
        <f>H120+H121</f>
        <v>0</v>
      </c>
      <c r="I122" s="150"/>
      <c r="J122" s="150"/>
      <c r="K122" s="266"/>
      <c r="L122" s="266"/>
      <c r="M122" s="266"/>
      <c r="N122" s="266"/>
      <c r="O122" s="266"/>
      <c r="P122" s="266"/>
      <c r="Q122" s="266"/>
      <c r="R122" s="266"/>
      <c r="S122" s="266"/>
    </row>
    <row r="123" spans="1:19" x14ac:dyDescent="0.3">
      <c r="A123" s="267" t="s">
        <v>259</v>
      </c>
      <c r="B123" s="268"/>
      <c r="C123" s="268"/>
      <c r="D123" s="269"/>
      <c r="E123" s="161" t="e">
        <f>E122/E101</f>
        <v>#DIV/0!</v>
      </c>
      <c r="F123" s="161" t="e">
        <f>F122/F101</f>
        <v>#DIV/0!</v>
      </c>
      <c r="G123" s="161" t="e">
        <f>G122/G101</f>
        <v>#DIV/0!</v>
      </c>
      <c r="H123" s="161" t="e">
        <f>H122/H101</f>
        <v>#DIV/0!</v>
      </c>
      <c r="I123" s="150"/>
      <c r="J123" s="150"/>
      <c r="K123" s="270"/>
      <c r="L123" s="270"/>
      <c r="M123" s="270"/>
      <c r="N123" s="270"/>
      <c r="O123" s="270"/>
      <c r="P123" s="270"/>
      <c r="Q123" s="270"/>
      <c r="R123" s="270"/>
      <c r="S123" s="270"/>
    </row>
    <row r="124" spans="1:19" x14ac:dyDescent="0.3">
      <c r="A124" s="271" t="s">
        <v>260</v>
      </c>
      <c r="B124" s="272"/>
      <c r="C124" s="272"/>
      <c r="D124" s="273"/>
      <c r="E124" s="173">
        <f>E3</f>
        <v>0</v>
      </c>
      <c r="F124" s="173">
        <f>F3</f>
        <v>0</v>
      </c>
      <c r="G124" s="173">
        <f>G3</f>
        <v>0</v>
      </c>
      <c r="H124" s="173">
        <f>H3</f>
        <v>0</v>
      </c>
      <c r="I124" s="150"/>
      <c r="J124" s="150"/>
      <c r="K124" s="274"/>
      <c r="L124" s="274"/>
      <c r="M124" s="274"/>
      <c r="N124" s="274"/>
      <c r="O124" s="274"/>
      <c r="P124" s="274"/>
      <c r="Q124" s="274"/>
      <c r="R124" s="274"/>
      <c r="S124" s="274"/>
    </row>
    <row r="125" spans="1:19" x14ac:dyDescent="0.3">
      <c r="A125" s="271" t="s">
        <v>70</v>
      </c>
      <c r="B125" s="272"/>
      <c r="C125" s="272"/>
      <c r="D125" s="273"/>
      <c r="E125" s="173">
        <f>E35</f>
        <v>0</v>
      </c>
      <c r="F125" s="173">
        <f t="shared" ref="F125:H126" si="0">F35</f>
        <v>0</v>
      </c>
      <c r="G125" s="173">
        <f t="shared" si="0"/>
        <v>0</v>
      </c>
      <c r="H125" s="173">
        <f t="shared" si="0"/>
        <v>0</v>
      </c>
      <c r="I125" s="150"/>
      <c r="J125" s="150"/>
      <c r="K125" s="274"/>
      <c r="L125" s="274"/>
      <c r="M125" s="274"/>
      <c r="N125" s="274"/>
      <c r="O125" s="274"/>
      <c r="P125" s="274"/>
      <c r="Q125" s="274"/>
      <c r="R125" s="274"/>
      <c r="S125" s="274"/>
    </row>
    <row r="126" spans="1:19" x14ac:dyDescent="0.3">
      <c r="A126" s="263" t="s">
        <v>261</v>
      </c>
      <c r="B126" s="264"/>
      <c r="C126" s="264"/>
      <c r="D126" s="265"/>
      <c r="E126" s="173">
        <f>E36</f>
        <v>0</v>
      </c>
      <c r="F126" s="173">
        <f t="shared" si="0"/>
        <v>0</v>
      </c>
      <c r="G126" s="173">
        <f t="shared" si="0"/>
        <v>0</v>
      </c>
      <c r="H126" s="173">
        <f t="shared" si="0"/>
        <v>0</v>
      </c>
      <c r="I126" s="150"/>
      <c r="J126" s="150"/>
      <c r="K126" s="266"/>
      <c r="L126" s="266"/>
      <c r="M126" s="266"/>
      <c r="N126" s="266"/>
      <c r="O126" s="266"/>
      <c r="P126" s="266"/>
      <c r="Q126" s="266"/>
      <c r="R126" s="266"/>
      <c r="S126" s="266"/>
    </row>
    <row r="127" spans="1:19" x14ac:dyDescent="0.3">
      <c r="A127" s="263" t="s">
        <v>262</v>
      </c>
      <c r="B127" s="264"/>
      <c r="C127" s="264"/>
      <c r="D127" s="265"/>
      <c r="E127" s="173">
        <f>E45</f>
        <v>0</v>
      </c>
      <c r="F127" s="173">
        <f>F45</f>
        <v>0</v>
      </c>
      <c r="G127" s="173">
        <f>G45</f>
        <v>0</v>
      </c>
      <c r="H127" s="173">
        <f>H45</f>
        <v>0</v>
      </c>
      <c r="I127" s="150"/>
      <c r="J127" s="150"/>
      <c r="K127" s="266"/>
      <c r="L127" s="266"/>
      <c r="M127" s="266"/>
      <c r="N127" s="266"/>
      <c r="O127" s="266"/>
      <c r="P127" s="266"/>
      <c r="Q127" s="266"/>
      <c r="R127" s="266"/>
      <c r="S127" s="266"/>
    </row>
    <row r="128" spans="1:19" x14ac:dyDescent="0.3">
      <c r="A128" s="271" t="s">
        <v>263</v>
      </c>
      <c r="B128" s="272"/>
      <c r="C128" s="272"/>
      <c r="D128" s="273"/>
      <c r="E128" s="173">
        <f>E97</f>
        <v>0</v>
      </c>
      <c r="F128" s="173">
        <f>F97</f>
        <v>0</v>
      </c>
      <c r="G128" s="173">
        <f>G97</f>
        <v>0</v>
      </c>
      <c r="H128" s="173">
        <f>H97</f>
        <v>0</v>
      </c>
      <c r="I128" s="150"/>
      <c r="J128" s="150"/>
      <c r="K128" s="274"/>
      <c r="L128" s="274"/>
      <c r="M128" s="274"/>
      <c r="N128" s="274"/>
      <c r="O128" s="274"/>
      <c r="P128" s="274"/>
      <c r="Q128" s="274"/>
      <c r="R128" s="274"/>
      <c r="S128" s="274"/>
    </row>
    <row r="129" spans="1:19" x14ac:dyDescent="0.3">
      <c r="A129" s="263" t="s">
        <v>264</v>
      </c>
      <c r="B129" s="264"/>
      <c r="C129" s="264"/>
      <c r="D129" s="265"/>
      <c r="E129" s="173">
        <f>E58</f>
        <v>0</v>
      </c>
      <c r="F129" s="173">
        <f>F58</f>
        <v>0</v>
      </c>
      <c r="G129" s="173">
        <f>G58</f>
        <v>0</v>
      </c>
      <c r="H129" s="173">
        <f>H58</f>
        <v>0</v>
      </c>
      <c r="I129" s="150"/>
      <c r="J129" s="150"/>
      <c r="K129" s="266"/>
      <c r="L129" s="266"/>
      <c r="M129" s="266"/>
      <c r="N129" s="266"/>
      <c r="O129" s="266"/>
      <c r="P129" s="266"/>
      <c r="Q129" s="266"/>
      <c r="R129" s="266"/>
      <c r="S129" s="266"/>
    </row>
    <row r="130" spans="1:19" x14ac:dyDescent="0.3">
      <c r="A130" s="271" t="s">
        <v>265</v>
      </c>
      <c r="B130" s="272"/>
      <c r="C130" s="272"/>
      <c r="D130" s="273"/>
      <c r="E130" s="173">
        <f>E56</f>
        <v>0</v>
      </c>
      <c r="F130" s="173">
        <f>F56</f>
        <v>0</v>
      </c>
      <c r="G130" s="173">
        <f>G56</f>
        <v>0</v>
      </c>
      <c r="H130" s="173">
        <f>H56</f>
        <v>0</v>
      </c>
      <c r="I130" s="150"/>
      <c r="J130" s="150"/>
      <c r="K130" s="274"/>
      <c r="L130" s="274"/>
      <c r="M130" s="274"/>
      <c r="N130" s="274"/>
      <c r="O130" s="274"/>
      <c r="P130" s="274"/>
      <c r="Q130" s="274"/>
      <c r="R130" s="274"/>
      <c r="S130" s="274"/>
    </row>
    <row r="131" spans="1:19" x14ac:dyDescent="0.3">
      <c r="A131" s="271" t="s">
        <v>266</v>
      </c>
      <c r="B131" s="272"/>
      <c r="C131" s="272"/>
      <c r="D131" s="273"/>
      <c r="E131" s="173">
        <f>E76</f>
        <v>0</v>
      </c>
      <c r="F131" s="173">
        <f>F76</f>
        <v>0</v>
      </c>
      <c r="G131" s="173">
        <f>G76</f>
        <v>0</v>
      </c>
      <c r="H131" s="173">
        <f>H76</f>
        <v>0</v>
      </c>
      <c r="I131" s="150"/>
      <c r="J131" s="150"/>
      <c r="K131" s="274"/>
      <c r="L131" s="274"/>
      <c r="M131" s="274"/>
      <c r="N131" s="274"/>
      <c r="O131" s="274"/>
      <c r="P131" s="274"/>
      <c r="Q131" s="274"/>
      <c r="R131" s="274"/>
      <c r="S131" s="274"/>
    </row>
    <row r="132" spans="1:19" x14ac:dyDescent="0.3">
      <c r="A132" s="271" t="s">
        <v>71</v>
      </c>
      <c r="B132" s="272"/>
      <c r="C132" s="272"/>
      <c r="D132" s="273"/>
      <c r="E132" s="173">
        <f>E85</f>
        <v>0</v>
      </c>
      <c r="F132" s="173">
        <f>F85</f>
        <v>0</v>
      </c>
      <c r="G132" s="173">
        <f>G85</f>
        <v>0</v>
      </c>
      <c r="H132" s="173">
        <f>H85</f>
        <v>0</v>
      </c>
      <c r="I132" s="150"/>
      <c r="J132" s="150"/>
      <c r="K132" s="274"/>
      <c r="L132" s="274"/>
      <c r="M132" s="274"/>
      <c r="N132" s="274"/>
      <c r="O132" s="274"/>
      <c r="P132" s="274"/>
      <c r="Q132" s="274"/>
      <c r="R132" s="274"/>
      <c r="S132" s="274"/>
    </row>
    <row r="133" spans="1:19" x14ac:dyDescent="0.3">
      <c r="A133" s="263" t="s">
        <v>213</v>
      </c>
      <c r="B133" s="264"/>
      <c r="C133" s="264"/>
      <c r="D133" s="265"/>
      <c r="E133" s="173">
        <f>E89</f>
        <v>0</v>
      </c>
      <c r="F133" s="173">
        <f>F89</f>
        <v>0</v>
      </c>
      <c r="G133" s="173">
        <f>G89</f>
        <v>0</v>
      </c>
      <c r="H133" s="173">
        <f>H89</f>
        <v>0</v>
      </c>
      <c r="I133" s="150"/>
      <c r="J133" s="150"/>
      <c r="K133" s="266"/>
      <c r="L133" s="266"/>
      <c r="M133" s="266"/>
      <c r="N133" s="266"/>
      <c r="O133" s="266"/>
      <c r="P133" s="266"/>
      <c r="Q133" s="266"/>
      <c r="R133" s="266"/>
      <c r="S133" s="266"/>
    </row>
    <row r="134" spans="1:19" x14ac:dyDescent="0.3">
      <c r="A134" s="267" t="s">
        <v>267</v>
      </c>
      <c r="B134" s="268"/>
      <c r="C134" s="268"/>
      <c r="D134" s="269"/>
      <c r="E134" s="174" t="e">
        <f>E56/E97</f>
        <v>#DIV/0!</v>
      </c>
      <c r="F134" s="174" t="e">
        <f>F56/F97</f>
        <v>#DIV/0!</v>
      </c>
      <c r="G134" s="174" t="e">
        <f>G56/G97</f>
        <v>#DIV/0!</v>
      </c>
      <c r="H134" s="174" t="e">
        <f>H56/H97</f>
        <v>#DIV/0!</v>
      </c>
      <c r="I134" s="150"/>
      <c r="J134" s="150"/>
      <c r="K134" s="270"/>
      <c r="L134" s="270"/>
      <c r="M134" s="270"/>
      <c r="N134" s="270"/>
      <c r="O134" s="270"/>
      <c r="P134" s="270"/>
      <c r="Q134" s="270"/>
      <c r="R134" s="270"/>
      <c r="S134" s="270"/>
    </row>
    <row r="135" spans="1:19" x14ac:dyDescent="0.3">
      <c r="A135" s="267" t="s">
        <v>268</v>
      </c>
      <c r="B135" s="268"/>
      <c r="C135" s="268"/>
      <c r="D135" s="269"/>
      <c r="E135" s="174" t="e">
        <f>E56/(E97+'Paskolos grafikas'!$D$6)</f>
        <v>#DIV/0!</v>
      </c>
      <c r="F135" s="174" t="e">
        <f>F56/(F97+'Paskolos grafikas'!$D$6)</f>
        <v>#DIV/0!</v>
      </c>
      <c r="G135" s="174" t="e">
        <f>G56/(G97+'Paskolos grafikas'!$D$6)</f>
        <v>#DIV/0!</v>
      </c>
      <c r="H135" s="174" t="e">
        <f>H56/(H97+'Paskolos grafikas'!$D$6)</f>
        <v>#DIV/0!</v>
      </c>
      <c r="I135" s="150"/>
      <c r="J135" s="150"/>
      <c r="K135" s="275"/>
      <c r="L135" s="275"/>
      <c r="M135" s="275"/>
      <c r="N135" s="275"/>
      <c r="O135" s="275"/>
      <c r="P135" s="275"/>
      <c r="Q135" s="275"/>
      <c r="R135" s="275"/>
      <c r="S135" s="275"/>
    </row>
    <row r="136" spans="1:19" x14ac:dyDescent="0.3">
      <c r="A136" s="267" t="s">
        <v>73</v>
      </c>
      <c r="B136" s="268"/>
      <c r="C136" s="268"/>
      <c r="D136" s="269"/>
      <c r="E136" s="174" t="e">
        <f>E35/E85</f>
        <v>#DIV/0!</v>
      </c>
      <c r="F136" s="174" t="e">
        <f>F35/F85</f>
        <v>#DIV/0!</v>
      </c>
      <c r="G136" s="174" t="e">
        <f>G35/G85</f>
        <v>#DIV/0!</v>
      </c>
      <c r="H136" s="174" t="e">
        <f>H35/H85</f>
        <v>#DIV/0!</v>
      </c>
      <c r="I136" s="150"/>
      <c r="J136" s="150"/>
      <c r="K136" s="270"/>
      <c r="L136" s="270"/>
      <c r="M136" s="270"/>
      <c r="N136" s="270"/>
      <c r="O136" s="270"/>
      <c r="P136" s="270"/>
      <c r="Q136" s="270"/>
      <c r="R136" s="270"/>
      <c r="S136" s="270"/>
    </row>
    <row r="137" spans="1:19" x14ac:dyDescent="0.3">
      <c r="A137" s="267" t="s">
        <v>72</v>
      </c>
      <c r="B137" s="268"/>
      <c r="C137" s="268"/>
      <c r="D137" s="269"/>
      <c r="E137" s="174" t="e">
        <f>(E35-E36)/E85</f>
        <v>#DIV/0!</v>
      </c>
      <c r="F137" s="174" t="e">
        <f>(F35-F36)/F85</f>
        <v>#DIV/0!</v>
      </c>
      <c r="G137" s="174" t="e">
        <f>(G35-G36)/G85</f>
        <v>#DIV/0!</v>
      </c>
      <c r="H137" s="174" t="e">
        <f>(H35-H36)/H85</f>
        <v>#DIV/0!</v>
      </c>
      <c r="I137" s="150"/>
      <c r="J137" s="150"/>
      <c r="K137" s="270"/>
      <c r="L137" s="270"/>
      <c r="M137" s="270"/>
      <c r="N137" s="270"/>
      <c r="O137" s="270"/>
      <c r="P137" s="270"/>
      <c r="Q137" s="270"/>
      <c r="R137" s="270"/>
      <c r="S137" s="270"/>
    </row>
    <row r="138" spans="1:19" x14ac:dyDescent="0.3">
      <c r="A138" s="267" t="s">
        <v>269</v>
      </c>
      <c r="B138" s="268"/>
      <c r="C138" s="268"/>
      <c r="D138" s="269"/>
      <c r="E138" s="160" t="e">
        <f>360*E36/E102*-1</f>
        <v>#DIV/0!</v>
      </c>
      <c r="F138" s="160" t="e">
        <f>((MONTH(F2)-1)*30+DAY(F2))*F36/F102*-1</f>
        <v>#DIV/0!</v>
      </c>
      <c r="G138" s="160" t="e">
        <f>((MONTH(G2)-1)*30+DAY(G2))*G36/G102*-1</f>
        <v>#DIV/0!</v>
      </c>
      <c r="H138" s="160" t="e">
        <f>((MONTH(H2)-1)*30+DAY(H2))*H36/H102*-1</f>
        <v>#DIV/0!</v>
      </c>
      <c r="I138" s="150"/>
      <c r="J138" s="150"/>
      <c r="K138" s="270"/>
      <c r="L138" s="270"/>
      <c r="M138" s="270"/>
      <c r="N138" s="270"/>
      <c r="O138" s="270"/>
      <c r="P138" s="270"/>
      <c r="Q138" s="270"/>
      <c r="R138" s="270"/>
      <c r="S138" s="270"/>
    </row>
    <row r="139" spans="1:19" x14ac:dyDescent="0.3">
      <c r="A139" s="267" t="s">
        <v>270</v>
      </c>
      <c r="B139" s="268"/>
      <c r="C139" s="268"/>
      <c r="D139" s="269"/>
      <c r="E139" s="160" t="e">
        <f>360*E45/E101</f>
        <v>#DIV/0!</v>
      </c>
      <c r="F139" s="160" t="e">
        <f>((MONTH(F2)-1)*30+DAY(F2))*F45/F101</f>
        <v>#DIV/0!</v>
      </c>
      <c r="G139" s="160" t="e">
        <f>((MONTH(G2)-1)*30+DAY(G2))*G45/G101</f>
        <v>#DIV/0!</v>
      </c>
      <c r="H139" s="160" t="e">
        <f>((MONTH(H2)-1)*30+DAY(H2))*H45/H101</f>
        <v>#DIV/0!</v>
      </c>
      <c r="I139" s="150"/>
      <c r="J139" s="150"/>
      <c r="K139" s="270"/>
      <c r="L139" s="270"/>
      <c r="M139" s="270"/>
      <c r="N139" s="270"/>
      <c r="O139" s="270"/>
      <c r="P139" s="270"/>
      <c r="Q139" s="270"/>
      <c r="R139" s="270"/>
      <c r="S139" s="270"/>
    </row>
    <row r="140" spans="1:19" x14ac:dyDescent="0.3">
      <c r="A140" s="267" t="s">
        <v>271</v>
      </c>
      <c r="B140" s="268"/>
      <c r="C140" s="268"/>
      <c r="D140" s="269"/>
      <c r="E140" s="160" t="e">
        <f>360*E89/E102*-1</f>
        <v>#DIV/0!</v>
      </c>
      <c r="F140" s="160" t="e">
        <f>((MONTH(F2)-1)*30+DAY(F2))*F89/F102*-1</f>
        <v>#DIV/0!</v>
      </c>
      <c r="G140" s="160" t="e">
        <f>((MONTH(G2)-1)*30+DAY(G2))*G89/G102*-1</f>
        <v>#DIV/0!</v>
      </c>
      <c r="H140" s="160" t="e">
        <f>((MONTH(H2)-1)*30+DAY(H2))*H89/H102*-1</f>
        <v>#DIV/0!</v>
      </c>
      <c r="I140" s="150"/>
      <c r="J140" s="150"/>
      <c r="K140" s="270"/>
      <c r="L140" s="270"/>
      <c r="M140" s="270"/>
      <c r="N140" s="270"/>
      <c r="O140" s="270"/>
      <c r="P140" s="270"/>
      <c r="Q140" s="270"/>
      <c r="R140" s="270"/>
      <c r="S140" s="270"/>
    </row>
    <row r="141" spans="1:19" x14ac:dyDescent="0.3">
      <c r="A141" s="267" t="s">
        <v>272</v>
      </c>
      <c r="B141" s="268"/>
      <c r="C141" s="268"/>
      <c r="D141" s="269"/>
      <c r="E141" s="162" t="e">
        <f>(E104+E105+E106)/E101</f>
        <v>#DIV/0!</v>
      </c>
      <c r="F141" s="162" t="e">
        <f>(F104+F105+F106)/F101</f>
        <v>#DIV/0!</v>
      </c>
      <c r="G141" s="162" t="e">
        <f>(G104+G105+G106)/G101</f>
        <v>#DIV/0!</v>
      </c>
      <c r="H141" s="162" t="e">
        <f>(H104+H105+H106)/H101</f>
        <v>#DIV/0!</v>
      </c>
      <c r="I141" s="150"/>
      <c r="J141" s="150"/>
      <c r="K141" s="270"/>
      <c r="L141" s="270"/>
      <c r="M141" s="270"/>
      <c r="N141" s="270"/>
      <c r="O141" s="270"/>
      <c r="P141" s="270"/>
      <c r="Q141" s="270"/>
      <c r="R141" s="270"/>
      <c r="S141" s="270"/>
    </row>
    <row r="142" spans="1:19" x14ac:dyDescent="0.3">
      <c r="A142" s="267" t="s">
        <v>273</v>
      </c>
      <c r="B142" s="268"/>
      <c r="C142" s="268"/>
      <c r="D142" s="269"/>
      <c r="E142" s="162" t="e">
        <f>E101/E97</f>
        <v>#DIV/0!</v>
      </c>
      <c r="F142" s="162" t="e">
        <f>F101/F97</f>
        <v>#DIV/0!</v>
      </c>
      <c r="G142" s="162" t="e">
        <f>G101/G97</f>
        <v>#DIV/0!</v>
      </c>
      <c r="H142" s="162" t="e">
        <f>H101/H97</f>
        <v>#DIV/0!</v>
      </c>
      <c r="I142" s="150"/>
      <c r="J142" s="150"/>
      <c r="K142" s="270"/>
      <c r="L142" s="270"/>
      <c r="M142" s="270"/>
      <c r="N142" s="270"/>
      <c r="O142" s="270"/>
      <c r="P142" s="270"/>
      <c r="Q142" s="270"/>
      <c r="R142" s="270"/>
      <c r="S142" s="270"/>
    </row>
    <row r="143" spans="1:19" x14ac:dyDescent="0.3">
      <c r="A143" s="267" t="s">
        <v>274</v>
      </c>
      <c r="B143" s="268"/>
      <c r="C143" s="268"/>
      <c r="D143" s="269"/>
      <c r="E143" s="162" t="e">
        <f>('Paskolos grafikas'!D6+E77+E78+E86+E87-E52)/E122</f>
        <v>#DIV/0!</v>
      </c>
      <c r="F143" s="162" t="e">
        <f>('Paskolos grafikas'!D6+F77+F78+F86+F87-F52)/F122</f>
        <v>#DIV/0!</v>
      </c>
      <c r="G143" s="162" t="e">
        <f>('Paskolos grafikas'!D6+G77+G78+G86+G87-G52)/G122</f>
        <v>#DIV/0!</v>
      </c>
      <c r="H143" s="162" t="e">
        <f>('Paskolos grafikas'!D6+H77+H78+H86+H87-H52)/H122</f>
        <v>#DIV/0!</v>
      </c>
      <c r="I143" s="150"/>
      <c r="J143" s="150"/>
      <c r="K143" s="270"/>
      <c r="L143" s="270"/>
      <c r="M143" s="270"/>
      <c r="N143" s="270"/>
      <c r="O143" s="270"/>
      <c r="P143" s="270"/>
      <c r="Q143" s="270"/>
      <c r="R143" s="270"/>
      <c r="S143" s="270"/>
    </row>
    <row r="144" spans="1:19" x14ac:dyDescent="0.3">
      <c r="A144" s="276" t="s">
        <v>74</v>
      </c>
      <c r="B144" s="276"/>
      <c r="C144" s="276"/>
      <c r="D144" s="276"/>
      <c r="E144" s="203" t="e">
        <f>(E138+E139-E140)*(E102/360)*-1</f>
        <v>#DIV/0!</v>
      </c>
      <c r="F144" s="203" t="e">
        <f>(F138+F139-F140)*(F102/360)*-1</f>
        <v>#DIV/0!</v>
      </c>
      <c r="G144" s="203" t="e">
        <f>(G138+G139-G140)*(G102/360)*-1</f>
        <v>#DIV/0!</v>
      </c>
      <c r="H144" s="203" t="e">
        <f>(H138+H139-H140)*(H102/360)*-1</f>
        <v>#DIV/0!</v>
      </c>
      <c r="I144" s="150"/>
      <c r="J144" s="150"/>
      <c r="K144" s="266"/>
      <c r="L144" s="266"/>
      <c r="M144" s="266"/>
      <c r="N144" s="266"/>
      <c r="O144" s="266"/>
      <c r="P144" s="266"/>
      <c r="Q144" s="266"/>
      <c r="R144" s="266"/>
      <c r="S144" s="266"/>
    </row>
    <row r="145" spans="1:19" x14ac:dyDescent="0.3">
      <c r="A145" s="150"/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</row>
    <row r="146" spans="1:19" x14ac:dyDescent="0.3">
      <c r="A146" s="150"/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</row>
    <row r="147" spans="1:19" x14ac:dyDescent="0.3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</row>
    <row r="148" spans="1:19" x14ac:dyDescent="0.3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</row>
    <row r="149" spans="1:19" x14ac:dyDescent="0.3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</row>
    <row r="150" spans="1:19" x14ac:dyDescent="0.3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</row>
    <row r="151" spans="1:19" x14ac:dyDescent="0.3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</row>
    <row r="152" spans="1:19" x14ac:dyDescent="0.3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</row>
    <row r="153" spans="1:19" x14ac:dyDescent="0.3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</row>
    <row r="154" spans="1:19" x14ac:dyDescent="0.3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</row>
    <row r="155" spans="1:19" x14ac:dyDescent="0.3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</row>
    <row r="156" spans="1:19" x14ac:dyDescent="0.3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</row>
    <row r="157" spans="1:19" x14ac:dyDescent="0.3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</row>
    <row r="158" spans="1:19" x14ac:dyDescent="0.3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</row>
    <row r="159" spans="1:19" x14ac:dyDescent="0.3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</row>
    <row r="160" spans="1:19" x14ac:dyDescent="0.3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</row>
    <row r="161" spans="1:19" x14ac:dyDescent="0.3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</row>
    <row r="162" spans="1:19" x14ac:dyDescent="0.3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</row>
    <row r="163" spans="1:19" x14ac:dyDescent="0.3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</row>
    <row r="164" spans="1:19" x14ac:dyDescent="0.3">
      <c r="A164" s="150"/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</row>
    <row r="165" spans="1:19" x14ac:dyDescent="0.3">
      <c r="A165" s="150"/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</row>
    <row r="166" spans="1:19" x14ac:dyDescent="0.3">
      <c r="A166" s="150"/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</row>
    <row r="167" spans="1:19" x14ac:dyDescent="0.3">
      <c r="A167" s="15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</row>
    <row r="168" spans="1:19" x14ac:dyDescent="0.3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</row>
    <row r="169" spans="1:19" x14ac:dyDescent="0.3">
      <c r="A169" s="150"/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</row>
    <row r="170" spans="1:19" x14ac:dyDescent="0.3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</row>
    <row r="171" spans="1:19" x14ac:dyDescent="0.3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</row>
    <row r="172" spans="1:19" x14ac:dyDescent="0.3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</row>
    <row r="173" spans="1:19" x14ac:dyDescent="0.3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</row>
    <row r="174" spans="1:19" x14ac:dyDescent="0.3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</row>
    <row r="175" spans="1:19" x14ac:dyDescent="0.3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</row>
    <row r="176" spans="1:19" x14ac:dyDescent="0.3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</row>
    <row r="177" spans="1:19" x14ac:dyDescent="0.3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</row>
    <row r="178" spans="1:19" x14ac:dyDescent="0.3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</row>
    <row r="179" spans="1:19" x14ac:dyDescent="0.3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</row>
    <row r="180" spans="1:19" x14ac:dyDescent="0.3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</row>
    <row r="181" spans="1:19" x14ac:dyDescent="0.3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</row>
    <row r="182" spans="1:19" x14ac:dyDescent="0.3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</row>
    <row r="183" spans="1:19" x14ac:dyDescent="0.3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</row>
    <row r="184" spans="1:19" x14ac:dyDescent="0.3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</row>
    <row r="185" spans="1:19" x14ac:dyDescent="0.3">
      <c r="A185" s="150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</row>
    <row r="186" spans="1:19" x14ac:dyDescent="0.3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</row>
    <row r="187" spans="1:19" x14ac:dyDescent="0.3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</row>
    <row r="188" spans="1:19" x14ac:dyDescent="0.3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</row>
    <row r="189" spans="1:19" x14ac:dyDescent="0.3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</row>
    <row r="190" spans="1:19" x14ac:dyDescent="0.3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</row>
    <row r="191" spans="1:19" x14ac:dyDescent="0.3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</row>
    <row r="192" spans="1:19" x14ac:dyDescent="0.3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</row>
    <row r="193" spans="1:19" x14ac:dyDescent="0.3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</row>
    <row r="194" spans="1:19" x14ac:dyDescent="0.3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</row>
    <row r="195" spans="1:19" x14ac:dyDescent="0.3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</row>
    <row r="196" spans="1:19" x14ac:dyDescent="0.3">
      <c r="A196" s="150"/>
      <c r="B196" s="150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</row>
    <row r="197" spans="1:19" x14ac:dyDescent="0.3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</row>
    <row r="198" spans="1:19" x14ac:dyDescent="0.3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</row>
    <row r="199" spans="1:19" x14ac:dyDescent="0.3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</row>
    <row r="200" spans="1:19" x14ac:dyDescent="0.3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</row>
    <row r="201" spans="1:19" x14ac:dyDescent="0.3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</row>
    <row r="202" spans="1:19" x14ac:dyDescent="0.3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</row>
    <row r="203" spans="1:19" x14ac:dyDescent="0.3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</row>
    <row r="204" spans="1:19" x14ac:dyDescent="0.3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</row>
    <row r="205" spans="1:19" x14ac:dyDescent="0.3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</row>
    <row r="206" spans="1:19" x14ac:dyDescent="0.3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</row>
    <row r="207" spans="1:19" x14ac:dyDescent="0.3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</row>
    <row r="208" spans="1:19" x14ac:dyDescent="0.3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</row>
    <row r="209" spans="1:19" x14ac:dyDescent="0.3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</row>
    <row r="210" spans="1:19" x14ac:dyDescent="0.3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</row>
    <row r="211" spans="1:19" x14ac:dyDescent="0.3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</row>
    <row r="212" spans="1:19" x14ac:dyDescent="0.3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</row>
    <row r="213" spans="1:19" x14ac:dyDescent="0.3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</row>
    <row r="214" spans="1:19" x14ac:dyDescent="0.3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</row>
    <row r="215" spans="1:19" x14ac:dyDescent="0.3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</row>
    <row r="216" spans="1:19" x14ac:dyDescent="0.3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</row>
    <row r="217" spans="1:19" x14ac:dyDescent="0.3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</row>
    <row r="218" spans="1:19" x14ac:dyDescent="0.3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</row>
    <row r="219" spans="1:19" x14ac:dyDescent="0.3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</row>
    <row r="220" spans="1:19" x14ac:dyDescent="0.3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</row>
    <row r="221" spans="1:19" x14ac:dyDescent="0.3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</row>
    <row r="222" spans="1:19" x14ac:dyDescent="0.3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</row>
    <row r="223" spans="1:19" x14ac:dyDescent="0.3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</row>
    <row r="224" spans="1:19" x14ac:dyDescent="0.3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</row>
    <row r="225" spans="1:19" x14ac:dyDescent="0.3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</row>
    <row r="226" spans="1:19" x14ac:dyDescent="0.3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</row>
    <row r="227" spans="1:19" x14ac:dyDescent="0.3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</row>
    <row r="228" spans="1:19" x14ac:dyDescent="0.3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</row>
    <row r="229" spans="1:19" x14ac:dyDescent="0.3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</row>
    <row r="230" spans="1:19" x14ac:dyDescent="0.3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</row>
    <row r="231" spans="1:19" x14ac:dyDescent="0.3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</row>
    <row r="232" spans="1:19" x14ac:dyDescent="0.3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</row>
    <row r="233" spans="1:19" x14ac:dyDescent="0.3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</row>
    <row r="234" spans="1:19" x14ac:dyDescent="0.3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</row>
    <row r="235" spans="1:19" x14ac:dyDescent="0.3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</row>
    <row r="236" spans="1:19" x14ac:dyDescent="0.3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</row>
    <row r="237" spans="1:19" x14ac:dyDescent="0.3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</row>
    <row r="238" spans="1:19" x14ac:dyDescent="0.3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</row>
    <row r="239" spans="1:19" x14ac:dyDescent="0.3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</row>
    <row r="240" spans="1:19" x14ac:dyDescent="0.3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</row>
    <row r="241" spans="1:19" x14ac:dyDescent="0.3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</row>
    <row r="242" spans="1:19" x14ac:dyDescent="0.3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</row>
    <row r="243" spans="1:19" x14ac:dyDescent="0.3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</row>
    <row r="244" spans="1:19" x14ac:dyDescent="0.3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</row>
    <row r="245" spans="1:19" x14ac:dyDescent="0.3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</row>
    <row r="246" spans="1:19" x14ac:dyDescent="0.3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</row>
    <row r="247" spans="1:19" x14ac:dyDescent="0.3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</row>
    <row r="248" spans="1:19" x14ac:dyDescent="0.3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</row>
    <row r="249" spans="1:19" x14ac:dyDescent="0.3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</row>
    <row r="250" spans="1:19" x14ac:dyDescent="0.3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</row>
    <row r="251" spans="1:19" x14ac:dyDescent="0.3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</row>
    <row r="252" spans="1:19" x14ac:dyDescent="0.3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</row>
    <row r="253" spans="1:19" x14ac:dyDescent="0.3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</row>
    <row r="254" spans="1:19" x14ac:dyDescent="0.3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</row>
    <row r="255" spans="1:19" x14ac:dyDescent="0.3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</row>
    <row r="256" spans="1:19" x14ac:dyDescent="0.3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</row>
    <row r="257" spans="1:19" x14ac:dyDescent="0.3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</row>
    <row r="258" spans="1:19" x14ac:dyDescent="0.3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</row>
    <row r="259" spans="1:19" x14ac:dyDescent="0.3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</row>
    <row r="260" spans="1:19" x14ac:dyDescent="0.3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</row>
    <row r="261" spans="1:19" x14ac:dyDescent="0.3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</row>
    <row r="262" spans="1:19" x14ac:dyDescent="0.3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</row>
    <row r="263" spans="1:19" x14ac:dyDescent="0.3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</row>
    <row r="264" spans="1:19" x14ac:dyDescent="0.3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</row>
    <row r="265" spans="1:19" x14ac:dyDescent="0.3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</row>
    <row r="266" spans="1:19" x14ac:dyDescent="0.3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</row>
    <row r="267" spans="1:19" x14ac:dyDescent="0.3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</row>
    <row r="268" spans="1:19" x14ac:dyDescent="0.3">
      <c r="A268" s="150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</row>
    <row r="269" spans="1:19" x14ac:dyDescent="0.3">
      <c r="A269" s="150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</row>
    <row r="270" spans="1:19" x14ac:dyDescent="0.3">
      <c r="A270" s="150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</row>
    <row r="271" spans="1:19" x14ac:dyDescent="0.3">
      <c r="A271" s="150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</row>
    <row r="272" spans="1:19" x14ac:dyDescent="0.3">
      <c r="A272" s="150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</row>
    <row r="273" spans="1:19" x14ac:dyDescent="0.3">
      <c r="A273" s="150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</row>
    <row r="274" spans="1:19" x14ac:dyDescent="0.3">
      <c r="A274" s="150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</row>
    <row r="275" spans="1:19" x14ac:dyDescent="0.3">
      <c r="A275" s="150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</row>
    <row r="276" spans="1:19" x14ac:dyDescent="0.3">
      <c r="A276" s="150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</row>
    <row r="277" spans="1:19" x14ac:dyDescent="0.3">
      <c r="A277" s="150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</row>
    <row r="278" spans="1:19" x14ac:dyDescent="0.3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</row>
    <row r="279" spans="1:19" x14ac:dyDescent="0.3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</row>
  </sheetData>
  <sheetProtection password="CC21" sheet="1"/>
  <protectedRanges>
    <protectedRange sqref="E5:H10 E12:H16 E18:H20 E22:H30 E32:H34 E37:H43 E45:H48 E50:H53 E58:H62 E64:H66 E68:H70 E72:H74 E77:H84 E86:H96 E101:H103 E105:H112 E114:H114 E121:H121 G2:H2" name="Range1"/>
  </protectedRanges>
  <mergeCells count="171">
    <mergeCell ref="A138:D138"/>
    <mergeCell ref="A137:D137"/>
    <mergeCell ref="A144:D144"/>
    <mergeCell ref="K144:S144"/>
    <mergeCell ref="D1:H1"/>
    <mergeCell ref="A141:D141"/>
    <mergeCell ref="K141:S141"/>
    <mergeCell ref="A142:D142"/>
    <mergeCell ref="K142:S142"/>
    <mergeCell ref="A143:D143"/>
    <mergeCell ref="K143:S143"/>
    <mergeCell ref="K134:S134"/>
    <mergeCell ref="K138:S138"/>
    <mergeCell ref="A139:D139"/>
    <mergeCell ref="K139:S139"/>
    <mergeCell ref="A140:D140"/>
    <mergeCell ref="K140:S140"/>
    <mergeCell ref="A135:D135"/>
    <mergeCell ref="K135:S135"/>
    <mergeCell ref="A136:D136"/>
    <mergeCell ref="K136:S136"/>
    <mergeCell ref="A130:D130"/>
    <mergeCell ref="K130:S130"/>
    <mergeCell ref="A131:D131"/>
    <mergeCell ref="K131:S131"/>
    <mergeCell ref="K137:S137"/>
    <mergeCell ref="A132:D132"/>
    <mergeCell ref="K132:S132"/>
    <mergeCell ref="A133:D133"/>
    <mergeCell ref="K133:S133"/>
    <mergeCell ref="A134:D134"/>
    <mergeCell ref="A127:D127"/>
    <mergeCell ref="K127:S127"/>
    <mergeCell ref="A128:D128"/>
    <mergeCell ref="K128:S128"/>
    <mergeCell ref="A129:D129"/>
    <mergeCell ref="K129:S129"/>
    <mergeCell ref="A124:D124"/>
    <mergeCell ref="K124:S124"/>
    <mergeCell ref="A125:D125"/>
    <mergeCell ref="K125:S125"/>
    <mergeCell ref="A126:D126"/>
    <mergeCell ref="K126:S126"/>
    <mergeCell ref="A121:D121"/>
    <mergeCell ref="K121:S121"/>
    <mergeCell ref="A122:D122"/>
    <mergeCell ref="K122:S122"/>
    <mergeCell ref="A123:D123"/>
    <mergeCell ref="K123:S123"/>
    <mergeCell ref="A117:D117"/>
    <mergeCell ref="A118:D118"/>
    <mergeCell ref="K118:S118"/>
    <mergeCell ref="A119:D119"/>
    <mergeCell ref="K119:S119"/>
    <mergeCell ref="A120:D120"/>
    <mergeCell ref="K120:S120"/>
    <mergeCell ref="B111:D111"/>
    <mergeCell ref="B112:D112"/>
    <mergeCell ref="B113:D113"/>
    <mergeCell ref="B114:D114"/>
    <mergeCell ref="B115:D115"/>
    <mergeCell ref="B116:D116"/>
    <mergeCell ref="B105:D105"/>
    <mergeCell ref="B106:D106"/>
    <mergeCell ref="B107:D107"/>
    <mergeCell ref="B108:D108"/>
    <mergeCell ref="B109:D109"/>
    <mergeCell ref="B110:D110"/>
    <mergeCell ref="A98:D98"/>
    <mergeCell ref="B100:D100"/>
    <mergeCell ref="B101:D101"/>
    <mergeCell ref="B102:D102"/>
    <mergeCell ref="B103:D103"/>
    <mergeCell ref="B104:D104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B80:D80"/>
    <mergeCell ref="B81:D81"/>
    <mergeCell ref="B82:D82"/>
    <mergeCell ref="B83:D83"/>
    <mergeCell ref="B84:D84"/>
    <mergeCell ref="B85:D85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62:D62"/>
    <mergeCell ref="B63:D63"/>
    <mergeCell ref="B64:D64"/>
    <mergeCell ref="B65:D65"/>
    <mergeCell ref="B66:D66"/>
    <mergeCell ref="B67:D67"/>
    <mergeCell ref="B56:D56"/>
    <mergeCell ref="B57:D57"/>
    <mergeCell ref="B58:D58"/>
    <mergeCell ref="B59:D59"/>
    <mergeCell ref="B60:D60"/>
    <mergeCell ref="B61:D61"/>
    <mergeCell ref="B49:D49"/>
    <mergeCell ref="B50:D50"/>
    <mergeCell ref="B51:D51"/>
    <mergeCell ref="B53:D53"/>
    <mergeCell ref="B54:D54"/>
    <mergeCell ref="B55:D55"/>
    <mergeCell ref="B52:D52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C1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scale="90" orientation="portrait" r:id="rId1"/>
  <rowBreaks count="2" manualBreakCount="2">
    <brk id="54" max="7" man="1"/>
    <brk id="99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6"/>
  <sheetViews>
    <sheetView zoomScale="130" zoomScaleNormal="130" zoomScaleSheetLayoutView="115" workbookViewId="0">
      <selection activeCell="B1" sqref="B1:C1"/>
    </sheetView>
  </sheetViews>
  <sheetFormatPr defaultRowHeight="14.4" x14ac:dyDescent="0.3"/>
  <cols>
    <col min="1" max="1" width="26.21875" customWidth="1"/>
    <col min="2" max="2" width="18.109375" customWidth="1"/>
    <col min="3" max="3" width="11.6640625" customWidth="1"/>
    <col min="4" max="4" width="19.6640625" customWidth="1"/>
    <col min="6" max="6" width="10.88671875" customWidth="1"/>
    <col min="7" max="7" width="8.77734375" customWidth="1"/>
  </cols>
  <sheetData>
    <row r="1" spans="1:13" ht="15" thickBot="1" x14ac:dyDescent="0.35">
      <c r="A1" s="163" t="s">
        <v>97</v>
      </c>
      <c r="B1" s="328">
        <f>Finansai!D1</f>
        <v>0</v>
      </c>
      <c r="C1" s="328"/>
      <c r="D1" s="170" t="s">
        <v>275</v>
      </c>
      <c r="E1" s="324">
        <f>Finansai!H2</f>
        <v>44926</v>
      </c>
      <c r="F1" s="325"/>
    </row>
    <row r="2" spans="1:13" ht="20.55" customHeight="1" thickBot="1" x14ac:dyDescent="0.35">
      <c r="A2" s="329" t="s">
        <v>276</v>
      </c>
      <c r="B2" s="330"/>
      <c r="C2" s="330"/>
      <c r="D2" s="330"/>
      <c r="E2" s="331"/>
      <c r="F2" s="283"/>
      <c r="G2" s="306" t="s">
        <v>277</v>
      </c>
      <c r="H2" s="307"/>
      <c r="I2" s="307"/>
      <c r="J2" s="307"/>
      <c r="K2" s="307"/>
      <c r="L2" s="307"/>
      <c r="M2" s="308"/>
    </row>
    <row r="3" spans="1:13" ht="14.4" customHeight="1" x14ac:dyDescent="0.3">
      <c r="A3" s="292" t="s">
        <v>278</v>
      </c>
      <c r="B3" s="296" t="s">
        <v>279</v>
      </c>
      <c r="C3" s="296" t="s">
        <v>280</v>
      </c>
      <c r="D3" s="298" t="s">
        <v>281</v>
      </c>
      <c r="E3" s="300" t="s">
        <v>282</v>
      </c>
      <c r="F3" s="284"/>
      <c r="G3" s="313" t="s">
        <v>283</v>
      </c>
      <c r="H3" s="294" t="s">
        <v>284</v>
      </c>
      <c r="I3" s="294" t="s">
        <v>285</v>
      </c>
      <c r="J3" s="294" t="s">
        <v>286</v>
      </c>
      <c r="K3" s="294" t="s">
        <v>287</v>
      </c>
      <c r="L3" s="294" t="s">
        <v>288</v>
      </c>
      <c r="M3" s="311" t="s">
        <v>302</v>
      </c>
    </row>
    <row r="4" spans="1:13" ht="27" customHeight="1" thickBot="1" x14ac:dyDescent="0.35">
      <c r="A4" s="293"/>
      <c r="B4" s="297"/>
      <c r="C4" s="297"/>
      <c r="D4" s="299"/>
      <c r="E4" s="301"/>
      <c r="F4" s="285"/>
      <c r="G4" s="314"/>
      <c r="H4" s="295"/>
      <c r="I4" s="295"/>
      <c r="J4" s="295"/>
      <c r="K4" s="295"/>
      <c r="L4" s="295"/>
      <c r="M4" s="312"/>
    </row>
    <row r="5" spans="1:13" x14ac:dyDescent="0.3">
      <c r="A5" s="326"/>
      <c r="B5" s="327"/>
      <c r="C5" s="288"/>
      <c r="D5" s="291"/>
      <c r="E5" s="309"/>
      <c r="F5" s="164" t="s">
        <v>289</v>
      </c>
      <c r="G5" s="191"/>
      <c r="H5" s="191"/>
      <c r="I5" s="191"/>
      <c r="J5" s="191"/>
      <c r="K5" s="191"/>
      <c r="L5" s="191"/>
      <c r="M5" s="192"/>
    </row>
    <row r="6" spans="1:13" x14ac:dyDescent="0.3">
      <c r="A6" s="316"/>
      <c r="B6" s="305"/>
      <c r="C6" s="289"/>
      <c r="D6" s="287"/>
      <c r="E6" s="282"/>
      <c r="F6" s="165" t="s">
        <v>0</v>
      </c>
      <c r="G6" s="193"/>
      <c r="H6" s="193"/>
      <c r="I6" s="193"/>
      <c r="J6" s="193"/>
      <c r="K6" s="193"/>
      <c r="L6" s="193"/>
      <c r="M6" s="194"/>
    </row>
    <row r="7" spans="1:13" x14ac:dyDescent="0.3">
      <c r="A7" s="315"/>
      <c r="B7" s="302"/>
      <c r="C7" s="279"/>
      <c r="D7" s="286"/>
      <c r="E7" s="281"/>
      <c r="F7" s="165" t="s">
        <v>289</v>
      </c>
      <c r="G7" s="193"/>
      <c r="H7" s="193"/>
      <c r="I7" s="193"/>
      <c r="J7" s="193"/>
      <c r="K7" s="193"/>
      <c r="L7" s="193"/>
      <c r="M7" s="194"/>
    </row>
    <row r="8" spans="1:13" x14ac:dyDescent="0.3">
      <c r="A8" s="316"/>
      <c r="B8" s="305"/>
      <c r="C8" s="280"/>
      <c r="D8" s="287"/>
      <c r="E8" s="282"/>
      <c r="F8" s="165" t="s">
        <v>0</v>
      </c>
      <c r="G8" s="193"/>
      <c r="H8" s="193"/>
      <c r="I8" s="193"/>
      <c r="J8" s="193"/>
      <c r="K8" s="193"/>
      <c r="L8" s="193"/>
      <c r="M8" s="194"/>
    </row>
    <row r="9" spans="1:13" x14ac:dyDescent="0.3">
      <c r="A9" s="315"/>
      <c r="B9" s="302"/>
      <c r="C9" s="279"/>
      <c r="D9" s="286"/>
      <c r="E9" s="281"/>
      <c r="F9" s="165" t="s">
        <v>289</v>
      </c>
      <c r="G9" s="193"/>
      <c r="H9" s="193"/>
      <c r="I9" s="193"/>
      <c r="J9" s="193"/>
      <c r="K9" s="193"/>
      <c r="L9" s="193"/>
      <c r="M9" s="194"/>
    </row>
    <row r="10" spans="1:13" x14ac:dyDescent="0.3">
      <c r="A10" s="316"/>
      <c r="B10" s="305"/>
      <c r="C10" s="280"/>
      <c r="D10" s="287"/>
      <c r="E10" s="282"/>
      <c r="F10" s="165" t="s">
        <v>0</v>
      </c>
      <c r="G10" s="193"/>
      <c r="H10" s="193"/>
      <c r="I10" s="193"/>
      <c r="J10" s="193"/>
      <c r="K10" s="193"/>
      <c r="L10" s="193"/>
      <c r="M10" s="194"/>
    </row>
    <row r="11" spans="1:13" x14ac:dyDescent="0.3">
      <c r="A11" s="315"/>
      <c r="B11" s="302"/>
      <c r="C11" s="279"/>
      <c r="D11" s="286"/>
      <c r="E11" s="281"/>
      <c r="F11" s="165" t="s">
        <v>289</v>
      </c>
      <c r="G11" s="193"/>
      <c r="H11" s="193"/>
      <c r="I11" s="193"/>
      <c r="J11" s="193"/>
      <c r="K11" s="193"/>
      <c r="L11" s="193"/>
      <c r="M11" s="194"/>
    </row>
    <row r="12" spans="1:13" x14ac:dyDescent="0.3">
      <c r="A12" s="316"/>
      <c r="B12" s="305"/>
      <c r="C12" s="280"/>
      <c r="D12" s="287"/>
      <c r="E12" s="282"/>
      <c r="F12" s="165" t="s">
        <v>0</v>
      </c>
      <c r="G12" s="193"/>
      <c r="H12" s="193"/>
      <c r="I12" s="193"/>
      <c r="J12" s="193"/>
      <c r="K12" s="193"/>
      <c r="L12" s="193"/>
      <c r="M12" s="194"/>
    </row>
    <row r="13" spans="1:13" x14ac:dyDescent="0.3">
      <c r="A13" s="315"/>
      <c r="B13" s="302"/>
      <c r="C13" s="279"/>
      <c r="D13" s="286"/>
      <c r="E13" s="281"/>
      <c r="F13" s="165" t="s">
        <v>289</v>
      </c>
      <c r="G13" s="193"/>
      <c r="H13" s="193"/>
      <c r="I13" s="193"/>
      <c r="J13" s="193"/>
      <c r="K13" s="193"/>
      <c r="L13" s="193"/>
      <c r="M13" s="194"/>
    </row>
    <row r="14" spans="1:13" x14ac:dyDescent="0.3">
      <c r="A14" s="316"/>
      <c r="B14" s="305"/>
      <c r="C14" s="280"/>
      <c r="D14" s="287"/>
      <c r="E14" s="282"/>
      <c r="F14" s="165" t="s">
        <v>0</v>
      </c>
      <c r="G14" s="193"/>
      <c r="H14" s="193"/>
      <c r="I14" s="193"/>
      <c r="J14" s="193"/>
      <c r="K14" s="193"/>
      <c r="L14" s="193"/>
      <c r="M14" s="194"/>
    </row>
    <row r="15" spans="1:13" x14ac:dyDescent="0.3">
      <c r="A15" s="315"/>
      <c r="B15" s="302"/>
      <c r="C15" s="279"/>
      <c r="D15" s="286"/>
      <c r="E15" s="281"/>
      <c r="F15" s="165" t="s">
        <v>289</v>
      </c>
      <c r="G15" s="193"/>
      <c r="H15" s="193"/>
      <c r="I15" s="193"/>
      <c r="J15" s="193"/>
      <c r="K15" s="193"/>
      <c r="L15" s="193"/>
      <c r="M15" s="194"/>
    </row>
    <row r="16" spans="1:13" x14ac:dyDescent="0.3">
      <c r="A16" s="316"/>
      <c r="B16" s="305"/>
      <c r="C16" s="280"/>
      <c r="D16" s="287"/>
      <c r="E16" s="282"/>
      <c r="F16" s="165" t="s">
        <v>0</v>
      </c>
      <c r="G16" s="193"/>
      <c r="H16" s="193"/>
      <c r="I16" s="193"/>
      <c r="J16" s="193"/>
      <c r="K16" s="193"/>
      <c r="L16" s="193"/>
      <c r="M16" s="194"/>
    </row>
    <row r="17" spans="1:14" x14ac:dyDescent="0.3">
      <c r="A17" s="315"/>
      <c r="B17" s="302"/>
      <c r="C17" s="279"/>
      <c r="D17" s="286"/>
      <c r="E17" s="281"/>
      <c r="F17" s="165" t="s">
        <v>289</v>
      </c>
      <c r="G17" s="193"/>
      <c r="H17" s="193"/>
      <c r="I17" s="193"/>
      <c r="J17" s="193"/>
      <c r="K17" s="193"/>
      <c r="L17" s="193"/>
      <c r="M17" s="194"/>
    </row>
    <row r="18" spans="1:14" x14ac:dyDescent="0.3">
      <c r="A18" s="338"/>
      <c r="B18" s="303"/>
      <c r="C18" s="317"/>
      <c r="D18" s="304"/>
      <c r="E18" s="318"/>
      <c r="F18" s="165" t="s">
        <v>0</v>
      </c>
      <c r="G18" s="193"/>
      <c r="H18" s="193"/>
      <c r="I18" s="193"/>
      <c r="J18" s="193"/>
      <c r="K18" s="193"/>
      <c r="L18" s="193"/>
      <c r="M18" s="194"/>
    </row>
    <row r="19" spans="1:14" x14ac:dyDescent="0.3">
      <c r="A19" s="319"/>
      <c r="B19" s="310"/>
      <c r="C19" s="323"/>
      <c r="D19" s="290"/>
      <c r="E19" s="322"/>
      <c r="F19" s="171" t="s">
        <v>289</v>
      </c>
      <c r="G19" s="193"/>
      <c r="H19" s="193"/>
      <c r="I19" s="193"/>
      <c r="J19" s="193"/>
      <c r="K19" s="193"/>
      <c r="L19" s="193"/>
      <c r="M19" s="194"/>
    </row>
    <row r="20" spans="1:14" x14ac:dyDescent="0.3">
      <c r="A20" s="319"/>
      <c r="B20" s="310"/>
      <c r="C20" s="323"/>
      <c r="D20" s="290"/>
      <c r="E20" s="322"/>
      <c r="F20" s="171" t="s">
        <v>0</v>
      </c>
      <c r="G20" s="193"/>
      <c r="H20" s="193"/>
      <c r="I20" s="193"/>
      <c r="J20" s="193"/>
      <c r="K20" s="193"/>
      <c r="L20" s="193"/>
      <c r="M20" s="194"/>
    </row>
    <row r="21" spans="1:14" x14ac:dyDescent="0.3">
      <c r="A21" s="315"/>
      <c r="B21" s="302"/>
      <c r="C21" s="279"/>
      <c r="D21" s="286"/>
      <c r="E21" s="281"/>
      <c r="F21" s="165" t="s">
        <v>289</v>
      </c>
      <c r="G21" s="193"/>
      <c r="H21" s="193"/>
      <c r="I21" s="193"/>
      <c r="J21" s="193"/>
      <c r="K21" s="193"/>
      <c r="L21" s="193"/>
      <c r="M21" s="194"/>
    </row>
    <row r="22" spans="1:14" x14ac:dyDescent="0.3">
      <c r="A22" s="316"/>
      <c r="B22" s="305"/>
      <c r="C22" s="280"/>
      <c r="D22" s="287"/>
      <c r="E22" s="282"/>
      <c r="F22" s="165" t="s">
        <v>0</v>
      </c>
      <c r="G22" s="193"/>
      <c r="H22" s="193"/>
      <c r="I22" s="193"/>
      <c r="J22" s="193"/>
      <c r="K22" s="193"/>
      <c r="L22" s="193"/>
      <c r="M22" s="194"/>
    </row>
    <row r="23" spans="1:14" x14ac:dyDescent="0.3">
      <c r="A23" s="315"/>
      <c r="B23" s="302"/>
      <c r="C23" s="279"/>
      <c r="D23" s="286"/>
      <c r="E23" s="281"/>
      <c r="F23" s="165" t="s">
        <v>289</v>
      </c>
      <c r="G23" s="193"/>
      <c r="H23" s="193"/>
      <c r="I23" s="193"/>
      <c r="J23" s="193"/>
      <c r="K23" s="193"/>
      <c r="L23" s="193"/>
      <c r="M23" s="194"/>
    </row>
    <row r="24" spans="1:14" ht="15" thickBot="1" x14ac:dyDescent="0.35">
      <c r="A24" s="339"/>
      <c r="B24" s="340"/>
      <c r="C24" s="320"/>
      <c r="D24" s="321"/>
      <c r="E24" s="341"/>
      <c r="F24" s="166" t="s">
        <v>0</v>
      </c>
      <c r="G24" s="206"/>
      <c r="H24" s="206"/>
      <c r="I24" s="206"/>
      <c r="J24" s="206"/>
      <c r="K24" s="206"/>
      <c r="L24" s="206"/>
      <c r="M24" s="207"/>
    </row>
    <row r="25" spans="1:14" x14ac:dyDescent="0.3">
      <c r="A25" s="332" t="s">
        <v>20</v>
      </c>
      <c r="B25" s="332"/>
      <c r="C25" s="332"/>
      <c r="D25" s="332">
        <f>SUM(D5:D24)</f>
        <v>0</v>
      </c>
      <c r="E25" s="334" t="s">
        <v>290</v>
      </c>
      <c r="F25" s="335"/>
      <c r="G25" s="204">
        <f>G5+G7+G9+G11+G13+G15+G17+G19+G21+G23</f>
        <v>0</v>
      </c>
      <c r="H25" s="204">
        <f t="shared" ref="H25:M26" si="0">H5+H7+H9+H11+H13+H15+H17+H19+H21+H23</f>
        <v>0</v>
      </c>
      <c r="I25" s="204">
        <f t="shared" si="0"/>
        <v>0</v>
      </c>
      <c r="J25" s="204">
        <f t="shared" si="0"/>
        <v>0</v>
      </c>
      <c r="K25" s="204">
        <f t="shared" si="0"/>
        <v>0</v>
      </c>
      <c r="L25" s="204">
        <f t="shared" si="0"/>
        <v>0</v>
      </c>
      <c r="M25" s="205">
        <f t="shared" si="0"/>
        <v>0</v>
      </c>
      <c r="N25" s="167">
        <f>SUM(G25:M25)</f>
        <v>0</v>
      </c>
    </row>
    <row r="26" spans="1:14" ht="15" thickBot="1" x14ac:dyDescent="0.35">
      <c r="A26" s="333"/>
      <c r="B26" s="333"/>
      <c r="C26" s="333"/>
      <c r="D26" s="333"/>
      <c r="E26" s="336" t="s">
        <v>291</v>
      </c>
      <c r="F26" s="337"/>
      <c r="G26" s="168">
        <f>G6+G8+G10+G12+G14+G16+G18+G20+G22+G24</f>
        <v>0</v>
      </c>
      <c r="H26" s="168">
        <f t="shared" si="0"/>
        <v>0</v>
      </c>
      <c r="I26" s="168">
        <f t="shared" si="0"/>
        <v>0</v>
      </c>
      <c r="J26" s="168">
        <f t="shared" si="0"/>
        <v>0</v>
      </c>
      <c r="K26" s="168">
        <f t="shared" si="0"/>
        <v>0</v>
      </c>
      <c r="L26" s="168">
        <f t="shared" si="0"/>
        <v>0</v>
      </c>
      <c r="M26" s="169">
        <f t="shared" si="0"/>
        <v>0</v>
      </c>
      <c r="N26" s="167">
        <f>SUM(G26:M26)</f>
        <v>0</v>
      </c>
    </row>
  </sheetData>
  <sheetProtection password="CC21" sheet="1"/>
  <mergeCells count="71">
    <mergeCell ref="A25:C26"/>
    <mergeCell ref="D25:D26"/>
    <mergeCell ref="E25:F25"/>
    <mergeCell ref="E26:F26"/>
    <mergeCell ref="A17:A18"/>
    <mergeCell ref="A13:A14"/>
    <mergeCell ref="A23:A24"/>
    <mergeCell ref="B23:B24"/>
    <mergeCell ref="E23:E24"/>
    <mergeCell ref="E15:E16"/>
    <mergeCell ref="E1:F1"/>
    <mergeCell ref="A9:A10"/>
    <mergeCell ref="E11:E12"/>
    <mergeCell ref="A5:A6"/>
    <mergeCell ref="A7:A8"/>
    <mergeCell ref="B7:B8"/>
    <mergeCell ref="B5:B6"/>
    <mergeCell ref="B1:C1"/>
    <mergeCell ref="A2:E2"/>
    <mergeCell ref="A11:A12"/>
    <mergeCell ref="A21:A22"/>
    <mergeCell ref="B21:B22"/>
    <mergeCell ref="C17:C18"/>
    <mergeCell ref="E17:E18"/>
    <mergeCell ref="A19:A20"/>
    <mergeCell ref="C23:C24"/>
    <mergeCell ref="D21:D22"/>
    <mergeCell ref="D23:D24"/>
    <mergeCell ref="E19:E20"/>
    <mergeCell ref="C19:C20"/>
    <mergeCell ref="A15:A16"/>
    <mergeCell ref="C9:C10"/>
    <mergeCell ref="C13:C14"/>
    <mergeCell ref="B11:B12"/>
    <mergeCell ref="D11:D12"/>
    <mergeCell ref="B13:B14"/>
    <mergeCell ref="B9:B10"/>
    <mergeCell ref="G2:M2"/>
    <mergeCell ref="C15:C16"/>
    <mergeCell ref="E9:E10"/>
    <mergeCell ref="D15:D16"/>
    <mergeCell ref="E5:E6"/>
    <mergeCell ref="B19:B20"/>
    <mergeCell ref="M3:M4"/>
    <mergeCell ref="I3:I4"/>
    <mergeCell ref="G3:G4"/>
    <mergeCell ref="C3:C4"/>
    <mergeCell ref="C7:C8"/>
    <mergeCell ref="H3:H4"/>
    <mergeCell ref="C11:C12"/>
    <mergeCell ref="B17:B18"/>
    <mergeCell ref="D17:D18"/>
    <mergeCell ref="B15:B16"/>
    <mergeCell ref="D13:D14"/>
    <mergeCell ref="A3:A4"/>
    <mergeCell ref="K3:K4"/>
    <mergeCell ref="L3:L4"/>
    <mergeCell ref="J3:J4"/>
    <mergeCell ref="B3:B4"/>
    <mergeCell ref="D3:D4"/>
    <mergeCell ref="E3:E4"/>
    <mergeCell ref="C21:C22"/>
    <mergeCell ref="E7:E8"/>
    <mergeCell ref="F2:F4"/>
    <mergeCell ref="D9:D10"/>
    <mergeCell ref="E21:E22"/>
    <mergeCell ref="C5:C6"/>
    <mergeCell ref="D7:D8"/>
    <mergeCell ref="E13:E14"/>
    <mergeCell ref="D19:D20"/>
    <mergeCell ref="D5:D6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4"/>
  <sheetViews>
    <sheetView topLeftCell="A4" zoomScale="130" zoomScaleNormal="130" zoomScaleSheetLayoutView="70" workbookViewId="0">
      <selection activeCell="A5" sqref="A5"/>
    </sheetView>
  </sheetViews>
  <sheetFormatPr defaultColWidth="20.21875" defaultRowHeight="13.2" x14ac:dyDescent="0.25"/>
  <cols>
    <col min="1" max="1" width="30.5546875" style="51" customWidth="1"/>
    <col min="2" max="9" width="12.5546875" style="51" bestFit="1" customWidth="1"/>
    <col min="10" max="16384" width="20.21875" style="51"/>
  </cols>
  <sheetData>
    <row r="1" spans="1:9" ht="15.6" hidden="1" x14ac:dyDescent="0.3">
      <c r="A1" s="142" t="s">
        <v>88</v>
      </c>
    </row>
    <row r="2" spans="1:9" ht="16.5" hidden="1" customHeight="1" x14ac:dyDescent="0.3">
      <c r="A2" s="142" t="s">
        <v>90</v>
      </c>
    </row>
    <row r="3" spans="1:9" hidden="1" x14ac:dyDescent="0.25"/>
    <row r="4" spans="1:9" x14ac:dyDescent="0.25">
      <c r="A4" s="230">
        <f>Finansai!D1</f>
        <v>0</v>
      </c>
    </row>
    <row r="6" spans="1:9" s="80" customFormat="1" x14ac:dyDescent="0.25">
      <c r="A6" s="134"/>
      <c r="B6" s="342" t="s">
        <v>38</v>
      </c>
      <c r="C6" s="342"/>
      <c r="D6" s="342"/>
      <c r="E6" s="342"/>
      <c r="F6" s="342"/>
      <c r="G6" s="342"/>
      <c r="H6" s="342"/>
      <c r="I6" s="342"/>
    </row>
    <row r="7" spans="1:9" x14ac:dyDescent="0.25">
      <c r="A7" s="81"/>
      <c r="B7" s="82">
        <v>44196</v>
      </c>
      <c r="C7" s="82">
        <v>44561</v>
      </c>
      <c r="D7" s="82">
        <f t="shared" ref="D7:I7" si="0">EDATE(C7,12)</f>
        <v>44926</v>
      </c>
      <c r="E7" s="82">
        <f t="shared" si="0"/>
        <v>45291</v>
      </c>
      <c r="F7" s="82">
        <f t="shared" si="0"/>
        <v>45657</v>
      </c>
      <c r="G7" s="82">
        <f t="shared" si="0"/>
        <v>46022</v>
      </c>
      <c r="H7" s="82">
        <f t="shared" si="0"/>
        <v>46387</v>
      </c>
      <c r="I7" s="82">
        <f t="shared" si="0"/>
        <v>46752</v>
      </c>
    </row>
    <row r="8" spans="1:9" x14ac:dyDescent="0.25">
      <c r="A8" s="83" t="s">
        <v>7</v>
      </c>
      <c r="B8" s="124">
        <f>Finansai!F101</f>
        <v>0</v>
      </c>
      <c r="C8" s="124">
        <f>Finansai!G101</f>
        <v>0</v>
      </c>
      <c r="D8" s="223">
        <f>Finansai!H101</f>
        <v>0</v>
      </c>
      <c r="E8" s="84"/>
      <c r="F8" s="84"/>
      <c r="G8" s="84"/>
      <c r="H8" s="84"/>
      <c r="I8" s="84"/>
    </row>
    <row r="9" spans="1:9" x14ac:dyDescent="0.25">
      <c r="A9" s="83" t="s">
        <v>8</v>
      </c>
      <c r="B9" s="124">
        <f>(Finansai!F102)*-1</f>
        <v>0</v>
      </c>
      <c r="C9" s="124">
        <f>(Finansai!G102)*-1</f>
        <v>0</v>
      </c>
      <c r="D9" s="223">
        <f>Finansai!H102*-1</f>
        <v>0</v>
      </c>
      <c r="E9" s="84"/>
      <c r="F9" s="84"/>
      <c r="G9" s="84"/>
      <c r="H9" s="84"/>
      <c r="I9" s="84"/>
    </row>
    <row r="10" spans="1:9" x14ac:dyDescent="0.25">
      <c r="A10" s="83" t="s">
        <v>9</v>
      </c>
      <c r="B10" s="125">
        <f>(Finansai!G105+Finansai!G106)*-1</f>
        <v>0</v>
      </c>
      <c r="C10" s="125">
        <f>(Finansai!G105+Finansai!G106)*-1</f>
        <v>0</v>
      </c>
      <c r="D10" s="224">
        <f>(Finansai!H105+Finansai!H106)*-1</f>
        <v>0</v>
      </c>
      <c r="E10" s="85"/>
      <c r="F10" s="85"/>
      <c r="G10" s="85"/>
      <c r="H10" s="85"/>
      <c r="I10" s="85"/>
    </row>
    <row r="11" spans="1:9" x14ac:dyDescent="0.25">
      <c r="A11" s="126" t="s">
        <v>10</v>
      </c>
      <c r="B11" s="136">
        <f t="shared" ref="B11:I11" si="1">+B8-B9-B10</f>
        <v>0</v>
      </c>
      <c r="C11" s="136">
        <f t="shared" si="1"/>
        <v>0</v>
      </c>
      <c r="D11" s="136">
        <f t="shared" si="1"/>
        <v>0</v>
      </c>
      <c r="E11" s="136">
        <f t="shared" si="1"/>
        <v>0</v>
      </c>
      <c r="F11" s="136">
        <f t="shared" si="1"/>
        <v>0</v>
      </c>
      <c r="G11" s="136">
        <f t="shared" si="1"/>
        <v>0</v>
      </c>
      <c r="H11" s="136">
        <f t="shared" si="1"/>
        <v>0</v>
      </c>
      <c r="I11" s="136">
        <f t="shared" si="1"/>
        <v>0</v>
      </c>
    </row>
    <row r="12" spans="1:9" x14ac:dyDescent="0.25">
      <c r="A12" s="126" t="s">
        <v>11</v>
      </c>
      <c r="B12" s="135" t="e">
        <f t="shared" ref="B12:I12" si="2">+B11/B8</f>
        <v>#DIV/0!</v>
      </c>
      <c r="C12" s="135" t="e">
        <f t="shared" si="2"/>
        <v>#DIV/0!</v>
      </c>
      <c r="D12" s="135" t="e">
        <f t="shared" si="2"/>
        <v>#DIV/0!</v>
      </c>
      <c r="E12" s="135" t="e">
        <f t="shared" si="2"/>
        <v>#DIV/0!</v>
      </c>
      <c r="F12" s="135" t="e">
        <f t="shared" si="2"/>
        <v>#DIV/0!</v>
      </c>
      <c r="G12" s="135" t="e">
        <f t="shared" si="2"/>
        <v>#DIV/0!</v>
      </c>
      <c r="H12" s="135" t="e">
        <f t="shared" si="2"/>
        <v>#DIV/0!</v>
      </c>
      <c r="I12" s="135" t="e">
        <f t="shared" si="2"/>
        <v>#DIV/0!</v>
      </c>
    </row>
    <row r="13" spans="1:9" x14ac:dyDescent="0.25">
      <c r="A13" s="83" t="s">
        <v>12</v>
      </c>
      <c r="B13" s="125">
        <f>Finansai!F121</f>
        <v>0</v>
      </c>
      <c r="C13" s="125">
        <f>Finansai!G121</f>
        <v>0</v>
      </c>
      <c r="D13" s="224">
        <f>Finansai!H121</f>
        <v>0</v>
      </c>
      <c r="E13" s="85"/>
      <c r="F13" s="85"/>
      <c r="G13" s="85"/>
      <c r="H13" s="85"/>
      <c r="I13" s="85"/>
    </row>
    <row r="14" spans="1:9" x14ac:dyDescent="0.25">
      <c r="A14" s="126" t="s">
        <v>13</v>
      </c>
      <c r="B14" s="127">
        <f t="shared" ref="B14:I14" si="3">+B11+B13</f>
        <v>0</v>
      </c>
      <c r="C14" s="127">
        <f t="shared" si="3"/>
        <v>0</v>
      </c>
      <c r="D14" s="127">
        <f t="shared" si="3"/>
        <v>0</v>
      </c>
      <c r="E14" s="127">
        <f t="shared" si="3"/>
        <v>0</v>
      </c>
      <c r="F14" s="127">
        <f t="shared" si="3"/>
        <v>0</v>
      </c>
      <c r="G14" s="127">
        <f t="shared" si="3"/>
        <v>0</v>
      </c>
      <c r="H14" s="127">
        <f t="shared" si="3"/>
        <v>0</v>
      </c>
      <c r="I14" s="127">
        <f t="shared" si="3"/>
        <v>0</v>
      </c>
    </row>
    <row r="15" spans="1:9" ht="7.05" customHeight="1" x14ac:dyDescent="0.25">
      <c r="A15" s="128" t="s">
        <v>87</v>
      </c>
      <c r="B15" s="131" t="s">
        <v>78</v>
      </c>
      <c r="C15" s="131" t="s">
        <v>78</v>
      </c>
      <c r="D15" s="132" t="s">
        <v>78</v>
      </c>
      <c r="E15" s="133" t="s">
        <v>78</v>
      </c>
      <c r="F15" s="133" t="s">
        <v>78</v>
      </c>
      <c r="G15" s="133" t="s">
        <v>78</v>
      </c>
      <c r="H15" s="133" t="s">
        <v>78</v>
      </c>
      <c r="I15" s="133" t="s">
        <v>78</v>
      </c>
    </row>
    <row r="16" spans="1:9" ht="4.05" customHeight="1" x14ac:dyDescent="0.25">
      <c r="A16" s="130"/>
      <c r="B16" s="87"/>
      <c r="C16" s="87"/>
      <c r="D16" s="87"/>
      <c r="E16" s="86"/>
      <c r="F16" s="87"/>
      <c r="G16" s="86"/>
      <c r="H16" s="87"/>
      <c r="I16" s="88"/>
    </row>
    <row r="17" spans="1:9" x14ac:dyDescent="0.25">
      <c r="A17" s="81"/>
      <c r="B17" s="82">
        <f>EDATE(I7,12)</f>
        <v>47118</v>
      </c>
      <c r="C17" s="82">
        <f t="shared" ref="C17:H17" si="4">EDATE(B17,12)</f>
        <v>47483</v>
      </c>
      <c r="D17" s="82">
        <f t="shared" si="4"/>
        <v>47848</v>
      </c>
      <c r="E17" s="82">
        <f t="shared" si="4"/>
        <v>48213</v>
      </c>
      <c r="F17" s="82">
        <f t="shared" si="4"/>
        <v>48579</v>
      </c>
      <c r="G17" s="82">
        <f t="shared" si="4"/>
        <v>48944</v>
      </c>
      <c r="H17" s="82">
        <f t="shared" si="4"/>
        <v>49309</v>
      </c>
      <c r="I17" s="88"/>
    </row>
    <row r="18" spans="1:9" x14ac:dyDescent="0.25">
      <c r="A18" s="83" t="s">
        <v>7</v>
      </c>
      <c r="B18" s="84"/>
      <c r="C18" s="84"/>
      <c r="D18" s="84"/>
      <c r="E18" s="84"/>
      <c r="F18" s="84"/>
      <c r="G18" s="84"/>
      <c r="H18" s="84"/>
      <c r="I18" s="88"/>
    </row>
    <row r="19" spans="1:9" x14ac:dyDescent="0.25">
      <c r="A19" s="83" t="s">
        <v>8</v>
      </c>
      <c r="B19" s="84"/>
      <c r="C19" s="84"/>
      <c r="D19" s="84"/>
      <c r="E19" s="84"/>
      <c r="F19" s="84"/>
      <c r="G19" s="84"/>
      <c r="H19" s="84"/>
      <c r="I19" s="88"/>
    </row>
    <row r="20" spans="1:9" x14ac:dyDescent="0.25">
      <c r="A20" s="83" t="s">
        <v>9</v>
      </c>
      <c r="B20" s="85"/>
      <c r="C20" s="85"/>
      <c r="D20" s="85"/>
      <c r="E20" s="85"/>
      <c r="F20" s="85"/>
      <c r="G20" s="85"/>
      <c r="H20" s="85"/>
      <c r="I20" s="88"/>
    </row>
    <row r="21" spans="1:9" x14ac:dyDescent="0.25">
      <c r="A21" s="126" t="s">
        <v>10</v>
      </c>
      <c r="B21" s="136">
        <f t="shared" ref="B21:H21" si="5">+B18-B19-B20</f>
        <v>0</v>
      </c>
      <c r="C21" s="136">
        <f t="shared" si="5"/>
        <v>0</v>
      </c>
      <c r="D21" s="136">
        <f t="shared" si="5"/>
        <v>0</v>
      </c>
      <c r="E21" s="136">
        <f t="shared" si="5"/>
        <v>0</v>
      </c>
      <c r="F21" s="136">
        <f t="shared" si="5"/>
        <v>0</v>
      </c>
      <c r="G21" s="136">
        <f t="shared" si="5"/>
        <v>0</v>
      </c>
      <c r="H21" s="136">
        <f t="shared" si="5"/>
        <v>0</v>
      </c>
      <c r="I21" s="88"/>
    </row>
    <row r="22" spans="1:9" x14ac:dyDescent="0.25">
      <c r="A22" s="126" t="s">
        <v>11</v>
      </c>
      <c r="B22" s="135" t="e">
        <f t="shared" ref="B22:H22" si="6">+B21/B18</f>
        <v>#DIV/0!</v>
      </c>
      <c r="C22" s="135" t="e">
        <f t="shared" si="6"/>
        <v>#DIV/0!</v>
      </c>
      <c r="D22" s="135" t="e">
        <f t="shared" si="6"/>
        <v>#DIV/0!</v>
      </c>
      <c r="E22" s="135" t="e">
        <f t="shared" si="6"/>
        <v>#DIV/0!</v>
      </c>
      <c r="F22" s="135" t="e">
        <f t="shared" si="6"/>
        <v>#DIV/0!</v>
      </c>
      <c r="G22" s="135" t="e">
        <f t="shared" si="6"/>
        <v>#DIV/0!</v>
      </c>
      <c r="H22" s="135" t="e">
        <f t="shared" si="6"/>
        <v>#DIV/0!</v>
      </c>
      <c r="I22" s="88"/>
    </row>
    <row r="23" spans="1:9" x14ac:dyDescent="0.25">
      <c r="A23" s="83" t="s">
        <v>12</v>
      </c>
      <c r="B23" s="85"/>
      <c r="C23" s="85"/>
      <c r="D23" s="85"/>
      <c r="E23" s="85"/>
      <c r="F23" s="85"/>
      <c r="G23" s="85"/>
      <c r="H23" s="85"/>
      <c r="I23" s="88"/>
    </row>
    <row r="24" spans="1:9" x14ac:dyDescent="0.25">
      <c r="A24" s="126" t="s">
        <v>13</v>
      </c>
      <c r="B24" s="127">
        <f t="shared" ref="B24:H24" si="7">+B21+B23</f>
        <v>0</v>
      </c>
      <c r="C24" s="127">
        <f t="shared" si="7"/>
        <v>0</v>
      </c>
      <c r="D24" s="127">
        <f t="shared" si="7"/>
        <v>0</v>
      </c>
      <c r="E24" s="127">
        <f t="shared" si="7"/>
        <v>0</v>
      </c>
      <c r="F24" s="127">
        <f t="shared" si="7"/>
        <v>0</v>
      </c>
      <c r="G24" s="127">
        <f t="shared" si="7"/>
        <v>0</v>
      </c>
      <c r="H24" s="127">
        <f t="shared" si="7"/>
        <v>0</v>
      </c>
      <c r="I24" s="88"/>
    </row>
    <row r="25" spans="1:9" ht="5.55" customHeight="1" x14ac:dyDescent="0.25">
      <c r="A25" s="128" t="s">
        <v>87</v>
      </c>
      <c r="B25" s="137" t="s">
        <v>78</v>
      </c>
      <c r="C25" s="137" t="s">
        <v>78</v>
      </c>
      <c r="D25" s="137" t="s">
        <v>78</v>
      </c>
      <c r="E25" s="137" t="s">
        <v>78</v>
      </c>
      <c r="F25" s="137" t="s">
        <v>78</v>
      </c>
      <c r="G25" s="137" t="s">
        <v>78</v>
      </c>
      <c r="H25" s="137" t="s">
        <v>78</v>
      </c>
      <c r="I25" s="88"/>
    </row>
    <row r="26" spans="1:9" x14ac:dyDescent="0.25">
      <c r="A26" s="138" t="s">
        <v>5</v>
      </c>
      <c r="B26" s="50"/>
      <c r="C26" s="50"/>
      <c r="D26" s="50"/>
      <c r="E26" s="50"/>
      <c r="F26" s="50"/>
      <c r="G26" s="50"/>
    </row>
    <row r="28" spans="1:9" x14ac:dyDescent="0.25">
      <c r="A28" s="52" t="s">
        <v>39</v>
      </c>
    </row>
    <row r="29" spans="1:9" x14ac:dyDescent="0.25">
      <c r="A29" s="66" t="s">
        <v>41</v>
      </c>
      <c r="B29" s="346" t="s">
        <v>40</v>
      </c>
      <c r="C29" s="347"/>
      <c r="D29" s="347"/>
      <c r="E29" s="347"/>
      <c r="F29" s="347"/>
      <c r="G29" s="347"/>
      <c r="H29" s="347"/>
      <c r="I29" s="348"/>
    </row>
    <row r="30" spans="1:9" x14ac:dyDescent="0.25">
      <c r="A30" s="78">
        <v>1</v>
      </c>
      <c r="B30" s="343"/>
      <c r="C30" s="344"/>
      <c r="D30" s="344"/>
      <c r="E30" s="344"/>
      <c r="F30" s="344"/>
      <c r="G30" s="344"/>
      <c r="H30" s="344"/>
      <c r="I30" s="345"/>
    </row>
    <row r="31" spans="1:9" x14ac:dyDescent="0.25">
      <c r="A31" s="78">
        <v>2</v>
      </c>
      <c r="B31" s="343"/>
      <c r="C31" s="344"/>
      <c r="D31" s="344"/>
      <c r="E31" s="344"/>
      <c r="F31" s="344"/>
      <c r="G31" s="344"/>
      <c r="H31" s="344"/>
      <c r="I31" s="345"/>
    </row>
    <row r="32" spans="1:9" x14ac:dyDescent="0.25">
      <c r="A32" s="78">
        <v>3</v>
      </c>
      <c r="B32" s="343"/>
      <c r="C32" s="344"/>
      <c r="D32" s="344"/>
      <c r="E32" s="344"/>
      <c r="F32" s="344"/>
      <c r="G32" s="344"/>
      <c r="H32" s="344"/>
      <c r="I32" s="345"/>
    </row>
    <row r="33" spans="1:9" x14ac:dyDescent="0.25">
      <c r="A33" s="78">
        <v>4</v>
      </c>
      <c r="B33" s="343"/>
      <c r="C33" s="344"/>
      <c r="D33" s="344"/>
      <c r="E33" s="344"/>
      <c r="F33" s="344"/>
      <c r="G33" s="344"/>
      <c r="H33" s="344"/>
      <c r="I33" s="345"/>
    </row>
    <row r="34" spans="1:9" x14ac:dyDescent="0.25">
      <c r="A34" s="78">
        <v>5</v>
      </c>
      <c r="B34" s="343"/>
      <c r="C34" s="344"/>
      <c r="D34" s="344"/>
      <c r="E34" s="344"/>
      <c r="F34" s="344"/>
      <c r="G34" s="344"/>
      <c r="H34" s="344"/>
      <c r="I34" s="345"/>
    </row>
  </sheetData>
  <sheetProtection password="CC21" sheet="1" insertColumns="0" deleteColumns="0"/>
  <protectedRanges>
    <protectedRange sqref="D8:I10 D13:I13 B18:H20 B23:H23 B30:I34" name="Range1"/>
  </protectedRanges>
  <mergeCells count="7">
    <mergeCell ref="B6:I6"/>
    <mergeCell ref="B30:I30"/>
    <mergeCell ref="B34:I34"/>
    <mergeCell ref="B33:I33"/>
    <mergeCell ref="B32:I32"/>
    <mergeCell ref="B31:I31"/>
    <mergeCell ref="B29:I29"/>
  </mergeCells>
  <phoneticPr fontId="2" type="noConversion"/>
  <pageMargins left="0" right="0" top="0.74803149606299213" bottom="0.74803149606299213" header="0" footer="0"/>
  <pageSetup paperSize="9" orientation="landscape" r:id="rId1"/>
  <headerFooter>
    <oddFooter xml:space="preserve">&amp;LDirektorius
&amp;CVyr. finansininkas
&amp;RA.V.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D17"/>
  <sheetViews>
    <sheetView topLeftCell="A4" zoomScale="130" zoomScaleNormal="130" zoomScaleSheetLayoutView="115" workbookViewId="0">
      <selection activeCell="C4" sqref="C4"/>
    </sheetView>
  </sheetViews>
  <sheetFormatPr defaultColWidth="33.5546875" defaultRowHeight="13.2" x14ac:dyDescent="0.25"/>
  <cols>
    <col min="1" max="1" width="4.5546875" style="51" customWidth="1"/>
    <col min="2" max="2" width="51.21875" style="51" customWidth="1"/>
    <col min="3" max="3" width="24.77734375" style="51" customWidth="1"/>
    <col min="4" max="16384" width="33.5546875" style="51"/>
  </cols>
  <sheetData>
    <row r="1" spans="1:4" ht="35.1" hidden="1" customHeight="1" x14ac:dyDescent="0.25">
      <c r="A1" s="349" t="s">
        <v>92</v>
      </c>
      <c r="B1" s="349"/>
      <c r="C1" s="349"/>
      <c r="D1" s="349"/>
    </row>
    <row r="2" spans="1:4" ht="12.75" hidden="1" customHeight="1" x14ac:dyDescent="0.25">
      <c r="A2" s="1"/>
    </row>
    <row r="3" spans="1:4" hidden="1" x14ac:dyDescent="0.25"/>
    <row r="4" spans="1:4" x14ac:dyDescent="0.25">
      <c r="B4" s="172">
        <f>'Informacija apie projektą'!A2</f>
        <v>0</v>
      </c>
      <c r="C4" s="141">
        <f>Finansai!H2</f>
        <v>44926</v>
      </c>
    </row>
    <row r="5" spans="1:4" x14ac:dyDescent="0.25">
      <c r="B5" s="70"/>
      <c r="C5" s="139" t="s">
        <v>78</v>
      </c>
    </row>
    <row r="6" spans="1:4" ht="26.4" x14ac:dyDescent="0.25">
      <c r="A6" s="71" t="s">
        <v>6</v>
      </c>
      <c r="B6" s="71" t="s">
        <v>24</v>
      </c>
      <c r="C6" s="71" t="s">
        <v>80</v>
      </c>
      <c r="D6" s="72" t="s">
        <v>298</v>
      </c>
    </row>
    <row r="7" spans="1:4" x14ac:dyDescent="0.25">
      <c r="A7" s="73">
        <v>1</v>
      </c>
      <c r="B7" s="74"/>
      <c r="C7" s="75"/>
      <c r="D7" s="76"/>
    </row>
    <row r="8" spans="1:4" x14ac:dyDescent="0.25">
      <c r="A8" s="73">
        <v>2</v>
      </c>
      <c r="B8" s="74"/>
      <c r="C8" s="75"/>
      <c r="D8" s="76"/>
    </row>
    <row r="9" spans="1:4" x14ac:dyDescent="0.25">
      <c r="A9" s="73">
        <v>3</v>
      </c>
      <c r="B9" s="74"/>
      <c r="C9" s="75"/>
      <c r="D9" s="76"/>
    </row>
    <row r="10" spans="1:4" x14ac:dyDescent="0.25">
      <c r="A10" s="73">
        <v>4</v>
      </c>
      <c r="B10" s="74"/>
      <c r="C10" s="75"/>
      <c r="D10" s="76"/>
    </row>
    <row r="11" spans="1:4" x14ac:dyDescent="0.25">
      <c r="A11" s="73">
        <v>5</v>
      </c>
      <c r="B11" s="74"/>
      <c r="C11" s="75"/>
      <c r="D11" s="76"/>
    </row>
    <row r="12" spans="1:4" x14ac:dyDescent="0.25">
      <c r="A12" s="73">
        <v>6</v>
      </c>
      <c r="B12" s="74"/>
      <c r="C12" s="75"/>
      <c r="D12" s="76"/>
    </row>
    <row r="13" spans="1:4" x14ac:dyDescent="0.25">
      <c r="A13" s="73">
        <v>7</v>
      </c>
      <c r="B13" s="74"/>
      <c r="C13" s="75"/>
      <c r="D13" s="76"/>
    </row>
    <row r="14" spans="1:4" x14ac:dyDescent="0.25">
      <c r="A14" s="73">
        <v>8</v>
      </c>
      <c r="B14" s="74"/>
      <c r="C14" s="75"/>
      <c r="D14" s="76"/>
    </row>
    <row r="15" spans="1:4" x14ac:dyDescent="0.25">
      <c r="A15" s="73">
        <v>9</v>
      </c>
      <c r="B15" s="76"/>
      <c r="C15" s="77"/>
      <c r="D15" s="76"/>
    </row>
    <row r="16" spans="1:4" x14ac:dyDescent="0.25">
      <c r="A16" s="73">
        <v>10</v>
      </c>
      <c r="B16" s="76"/>
      <c r="C16" s="77"/>
      <c r="D16" s="76"/>
    </row>
    <row r="17" spans="1:4" s="52" customFormat="1" x14ac:dyDescent="0.25">
      <c r="A17" s="78"/>
      <c r="B17" s="78" t="s">
        <v>4</v>
      </c>
      <c r="C17" s="79">
        <f>+SUM(C7:C16)</f>
        <v>0</v>
      </c>
      <c r="D17" s="78"/>
    </row>
  </sheetData>
  <sheetProtection password="CC21" sheet="1" insertColumns="0" deleteColumns="0"/>
  <protectedRanges>
    <protectedRange sqref="B7:D16" name="Range1"/>
  </protectedRanges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&amp;LDirektorius
&amp;CVyr. finansininkas
&amp;RA.V.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L25"/>
  <sheetViews>
    <sheetView topLeftCell="A5" zoomScale="130" zoomScaleNormal="130" zoomScaleSheetLayoutView="85" workbookViewId="0">
      <selection activeCell="B6" sqref="B6"/>
    </sheetView>
  </sheetViews>
  <sheetFormatPr defaultColWidth="9.21875" defaultRowHeight="13.2" x14ac:dyDescent="0.25"/>
  <cols>
    <col min="1" max="1" width="5.44140625" style="51" customWidth="1"/>
    <col min="2" max="2" width="44.44140625" style="51" customWidth="1"/>
    <col min="3" max="3" width="13.21875" style="51" customWidth="1"/>
    <col min="4" max="4" width="11.21875" style="51" customWidth="1"/>
    <col min="5" max="7" width="11.5546875" style="51" customWidth="1"/>
    <col min="8" max="8" width="9.21875" style="51"/>
    <col min="9" max="9" width="7.44140625" style="51" customWidth="1"/>
    <col min="10" max="16384" width="9.21875" style="51"/>
  </cols>
  <sheetData>
    <row r="1" spans="1:12" ht="32.1" hidden="1" customHeight="1" x14ac:dyDescent="0.3">
      <c r="A1" s="356" t="s">
        <v>93</v>
      </c>
      <c r="B1" s="356"/>
      <c r="C1" s="356"/>
      <c r="D1" s="356"/>
      <c r="E1" s="356"/>
      <c r="F1" s="356"/>
      <c r="G1" s="356"/>
      <c r="H1" s="356"/>
      <c r="I1" s="356"/>
    </row>
    <row r="2" spans="1:12" ht="15.6" hidden="1" x14ac:dyDescent="0.3">
      <c r="A2" s="142" t="s">
        <v>94</v>
      </c>
    </row>
    <row r="3" spans="1:12" ht="15.6" hidden="1" x14ac:dyDescent="0.3">
      <c r="A3" s="142" t="s">
        <v>75</v>
      </c>
    </row>
    <row r="4" spans="1:12" hidden="1" x14ac:dyDescent="0.25"/>
    <row r="5" spans="1:12" x14ac:dyDescent="0.25">
      <c r="B5" s="172">
        <f>Finansai!D1</f>
        <v>0</v>
      </c>
      <c r="C5" s="141">
        <f>Finansai!H2</f>
        <v>44926</v>
      </c>
    </row>
    <row r="6" spans="1:12" x14ac:dyDescent="0.25">
      <c r="B6" s="55"/>
      <c r="C6" s="55"/>
    </row>
    <row r="7" spans="1:12" x14ac:dyDescent="0.25">
      <c r="A7" s="351" t="s">
        <v>6</v>
      </c>
      <c r="B7" s="353" t="s">
        <v>32</v>
      </c>
      <c r="C7" s="56" t="s">
        <v>96</v>
      </c>
      <c r="D7" s="360" t="s">
        <v>33</v>
      </c>
      <c r="E7" s="361"/>
      <c r="F7" s="361"/>
      <c r="G7" s="362"/>
      <c r="H7" s="355" t="s">
        <v>21</v>
      </c>
      <c r="I7" s="355"/>
      <c r="L7" s="1"/>
    </row>
    <row r="8" spans="1:12" x14ac:dyDescent="0.25">
      <c r="A8" s="352"/>
      <c r="B8" s="354"/>
      <c r="C8" s="129" t="s">
        <v>78</v>
      </c>
      <c r="D8" s="57" t="s">
        <v>16</v>
      </c>
      <c r="E8" s="57" t="s">
        <v>34</v>
      </c>
      <c r="F8" s="57" t="s">
        <v>35</v>
      </c>
      <c r="G8" s="57" t="s">
        <v>36</v>
      </c>
      <c r="H8" s="355"/>
      <c r="I8" s="355"/>
    </row>
    <row r="9" spans="1:12" x14ac:dyDescent="0.25">
      <c r="A9" s="58">
        <v>1</v>
      </c>
      <c r="B9" s="59"/>
      <c r="C9" s="53"/>
      <c r="D9" s="53"/>
      <c r="E9" s="53"/>
      <c r="F9" s="53"/>
      <c r="G9" s="53"/>
      <c r="H9" s="350"/>
      <c r="I9" s="350"/>
    </row>
    <row r="10" spans="1:12" x14ac:dyDescent="0.25">
      <c r="A10" s="58">
        <v>2</v>
      </c>
      <c r="B10" s="59"/>
      <c r="C10" s="53"/>
      <c r="D10" s="53"/>
      <c r="E10" s="53"/>
      <c r="F10" s="53"/>
      <c r="G10" s="53"/>
      <c r="H10" s="350"/>
      <c r="I10" s="350"/>
    </row>
    <row r="11" spans="1:12" x14ac:dyDescent="0.25">
      <c r="A11" s="58">
        <v>3</v>
      </c>
      <c r="B11" s="59"/>
      <c r="C11" s="53"/>
      <c r="D11" s="53"/>
      <c r="E11" s="53"/>
      <c r="F11" s="53"/>
      <c r="G11" s="53"/>
      <c r="H11" s="350"/>
      <c r="I11" s="350"/>
    </row>
    <row r="12" spans="1:12" x14ac:dyDescent="0.25">
      <c r="A12" s="58">
        <v>4</v>
      </c>
      <c r="B12" s="59"/>
      <c r="C12" s="53"/>
      <c r="D12" s="53"/>
      <c r="E12" s="53"/>
      <c r="F12" s="53"/>
      <c r="G12" s="53"/>
      <c r="H12" s="350"/>
      <c r="I12" s="350"/>
    </row>
    <row r="13" spans="1:12" x14ac:dyDescent="0.25">
      <c r="A13" s="58">
        <v>5</v>
      </c>
      <c r="B13" s="59"/>
      <c r="C13" s="53"/>
      <c r="D13" s="53"/>
      <c r="E13" s="53"/>
      <c r="F13" s="53"/>
      <c r="G13" s="53"/>
      <c r="H13" s="350"/>
      <c r="I13" s="350"/>
    </row>
    <row r="14" spans="1:12" x14ac:dyDescent="0.25">
      <c r="A14" s="58">
        <v>6</v>
      </c>
      <c r="B14" s="59"/>
      <c r="C14" s="53"/>
      <c r="D14" s="53"/>
      <c r="E14" s="53"/>
      <c r="F14" s="53"/>
      <c r="G14" s="53"/>
      <c r="H14" s="350"/>
      <c r="I14" s="350"/>
    </row>
    <row r="15" spans="1:12" x14ac:dyDescent="0.25">
      <c r="A15" s="58">
        <v>7</v>
      </c>
      <c r="B15" s="59"/>
      <c r="C15" s="53"/>
      <c r="D15" s="53"/>
      <c r="E15" s="53"/>
      <c r="F15" s="53"/>
      <c r="G15" s="53"/>
      <c r="H15" s="350"/>
      <c r="I15" s="350"/>
    </row>
    <row r="16" spans="1:12" x14ac:dyDescent="0.25">
      <c r="A16" s="58">
        <v>8</v>
      </c>
      <c r="B16" s="59"/>
      <c r="C16" s="53"/>
      <c r="D16" s="53"/>
      <c r="E16" s="53"/>
      <c r="F16" s="53"/>
      <c r="G16" s="53"/>
      <c r="H16" s="350"/>
      <c r="I16" s="350"/>
    </row>
    <row r="17" spans="1:9" x14ac:dyDescent="0.25">
      <c r="A17" s="58">
        <v>9</v>
      </c>
      <c r="B17" s="59"/>
      <c r="C17" s="53"/>
      <c r="D17" s="53"/>
      <c r="E17" s="53"/>
      <c r="F17" s="53"/>
      <c r="G17" s="53"/>
      <c r="H17" s="350"/>
      <c r="I17" s="350"/>
    </row>
    <row r="18" spans="1:9" x14ac:dyDescent="0.25">
      <c r="A18" s="58">
        <v>10</v>
      </c>
      <c r="B18" s="59"/>
      <c r="C18" s="53"/>
      <c r="D18" s="53"/>
      <c r="E18" s="53"/>
      <c r="F18" s="53"/>
      <c r="G18" s="53"/>
      <c r="H18" s="350"/>
      <c r="I18" s="350"/>
    </row>
    <row r="19" spans="1:9" x14ac:dyDescent="0.25">
      <c r="A19" s="58"/>
      <c r="B19" s="363" t="s">
        <v>20</v>
      </c>
      <c r="C19" s="60">
        <f>SUM(C9:C18)</f>
        <v>0</v>
      </c>
      <c r="D19" s="60">
        <f>SUM(D9:D18)</f>
        <v>0</v>
      </c>
      <c r="E19" s="60">
        <f>SUM(E9:E18)</f>
        <v>0</v>
      </c>
      <c r="F19" s="60">
        <f>SUM(F9:F18)</f>
        <v>0</v>
      </c>
      <c r="G19" s="60">
        <f>SUM(G9:G18)</f>
        <v>0</v>
      </c>
      <c r="H19" s="365"/>
      <c r="I19" s="366"/>
    </row>
    <row r="20" spans="1:9" x14ac:dyDescent="0.25">
      <c r="A20" s="58"/>
      <c r="B20" s="364"/>
      <c r="C20" s="61" t="e">
        <f>+C19/C19</f>
        <v>#DIV/0!</v>
      </c>
      <c r="D20" s="61" t="e">
        <f>+D19/$C$19</f>
        <v>#DIV/0!</v>
      </c>
      <c r="E20" s="61" t="e">
        <f>+E19/$C$19</f>
        <v>#DIV/0!</v>
      </c>
      <c r="F20" s="61" t="e">
        <f>+F19/$C$19</f>
        <v>#DIV/0!</v>
      </c>
      <c r="G20" s="61" t="e">
        <f>+G19/$C$19</f>
        <v>#DIV/0!</v>
      </c>
      <c r="H20" s="367"/>
      <c r="I20" s="368"/>
    </row>
    <row r="21" spans="1:9" x14ac:dyDescent="0.25">
      <c r="B21" s="62"/>
    </row>
    <row r="22" spans="1:9" x14ac:dyDescent="0.25">
      <c r="B22" s="62"/>
    </row>
    <row r="23" spans="1:9" x14ac:dyDescent="0.25">
      <c r="B23" s="66" t="s">
        <v>79</v>
      </c>
      <c r="C23" s="140" t="s">
        <v>78</v>
      </c>
      <c r="D23" s="346" t="s">
        <v>21</v>
      </c>
      <c r="E23" s="347"/>
      <c r="F23" s="347"/>
      <c r="G23" s="347"/>
      <c r="H23" s="347"/>
      <c r="I23" s="348"/>
    </row>
    <row r="24" spans="1:9" ht="88.5" customHeight="1" x14ac:dyDescent="0.25">
      <c r="B24" s="67" t="s">
        <v>37</v>
      </c>
      <c r="C24" s="68"/>
      <c r="D24" s="357"/>
      <c r="E24" s="358"/>
      <c r="F24" s="358"/>
      <c r="G24" s="358"/>
      <c r="H24" s="358"/>
      <c r="I24" s="359"/>
    </row>
    <row r="25" spans="1:9" x14ac:dyDescent="0.25">
      <c r="B25" s="54"/>
      <c r="C25" s="69"/>
      <c r="D25" s="69"/>
      <c r="E25" s="69"/>
      <c r="F25" s="69"/>
      <c r="G25" s="69"/>
      <c r="H25" s="69"/>
    </row>
  </sheetData>
  <sheetProtection password="CC21" sheet="1" insertColumns="0" deleteColumns="0"/>
  <mergeCells count="19">
    <mergeCell ref="A1:I1"/>
    <mergeCell ref="D24:I24"/>
    <mergeCell ref="D7:G7"/>
    <mergeCell ref="H16:I16"/>
    <mergeCell ref="H17:I17"/>
    <mergeCell ref="H18:I18"/>
    <mergeCell ref="B19:B20"/>
    <mergeCell ref="H19:I20"/>
    <mergeCell ref="D23:I23"/>
    <mergeCell ref="H10:I10"/>
    <mergeCell ref="H11:I11"/>
    <mergeCell ref="H12:I12"/>
    <mergeCell ref="H13:I13"/>
    <mergeCell ref="H14:I14"/>
    <mergeCell ref="H15:I15"/>
    <mergeCell ref="A7:A8"/>
    <mergeCell ref="B7:B8"/>
    <mergeCell ref="H7:I8"/>
    <mergeCell ref="H9:I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&amp;LDirektorius
&amp;CVyr. finansininkas
&amp;RA.V.
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24"/>
  <sheetViews>
    <sheetView topLeftCell="A4" zoomScale="130" zoomScaleNormal="130" zoomScaleSheetLayoutView="85" workbookViewId="0">
      <selection activeCell="B5" sqref="B5"/>
    </sheetView>
  </sheetViews>
  <sheetFormatPr defaultColWidth="9.21875" defaultRowHeight="13.2" x14ac:dyDescent="0.25"/>
  <cols>
    <col min="1" max="1" width="5.44140625" style="51" customWidth="1"/>
    <col min="2" max="2" width="44.44140625" style="51" customWidth="1"/>
    <col min="3" max="3" width="13.21875" style="51" customWidth="1"/>
    <col min="4" max="4" width="11.21875" style="51" customWidth="1"/>
    <col min="5" max="6" width="11.5546875" style="51" customWidth="1"/>
    <col min="7" max="7" width="9.21875" style="51"/>
    <col min="8" max="8" width="21.77734375" style="51" customWidth="1"/>
    <col min="9" max="16384" width="9.21875" style="51"/>
  </cols>
  <sheetData>
    <row r="1" spans="1:8" ht="32.1" hidden="1" customHeight="1" x14ac:dyDescent="0.25">
      <c r="A1" s="349" t="s">
        <v>95</v>
      </c>
      <c r="B1" s="349"/>
      <c r="C1" s="349"/>
      <c r="D1" s="349"/>
      <c r="E1" s="349"/>
      <c r="F1" s="349"/>
      <c r="G1" s="349"/>
      <c r="H1" s="349"/>
    </row>
    <row r="2" spans="1:8" ht="13.5" hidden="1" customHeight="1" x14ac:dyDescent="0.25">
      <c r="A2" s="1"/>
    </row>
    <row r="3" spans="1:8" hidden="1" x14ac:dyDescent="0.25"/>
    <row r="4" spans="1:8" x14ac:dyDescent="0.25">
      <c r="B4" s="172">
        <f>Finansai!D1</f>
        <v>0</v>
      </c>
      <c r="C4" s="141">
        <f>Finansai!H2</f>
        <v>44926</v>
      </c>
    </row>
    <row r="5" spans="1:8" ht="13.8" thickBot="1" x14ac:dyDescent="0.3">
      <c r="B5" s="55"/>
      <c r="C5" s="55"/>
    </row>
    <row r="6" spans="1:8" ht="13.5" customHeight="1" x14ac:dyDescent="0.25">
      <c r="A6" s="351" t="s">
        <v>6</v>
      </c>
      <c r="B6" s="353" t="s">
        <v>22</v>
      </c>
      <c r="C6" s="208" t="s">
        <v>77</v>
      </c>
      <c r="D6" s="373" t="s">
        <v>299</v>
      </c>
      <c r="E6" s="374"/>
      <c r="F6" s="375"/>
      <c r="G6" s="376" t="s">
        <v>300</v>
      </c>
      <c r="H6" s="355"/>
    </row>
    <row r="7" spans="1:8" x14ac:dyDescent="0.25">
      <c r="A7" s="352"/>
      <c r="B7" s="354"/>
      <c r="C7" s="209" t="s">
        <v>78</v>
      </c>
      <c r="D7" s="213" t="s">
        <v>16</v>
      </c>
      <c r="E7" s="57" t="s">
        <v>17</v>
      </c>
      <c r="F7" s="214" t="s">
        <v>18</v>
      </c>
      <c r="G7" s="376"/>
      <c r="H7" s="355"/>
    </row>
    <row r="8" spans="1:8" x14ac:dyDescent="0.25">
      <c r="A8" s="58">
        <v>1</v>
      </c>
      <c r="B8" s="59"/>
      <c r="C8" s="210"/>
      <c r="D8" s="215"/>
      <c r="E8" s="53"/>
      <c r="F8" s="216"/>
      <c r="G8" s="371"/>
      <c r="H8" s="372"/>
    </row>
    <row r="9" spans="1:8" x14ac:dyDescent="0.25">
      <c r="A9" s="58">
        <v>2</v>
      </c>
      <c r="B9" s="59"/>
      <c r="C9" s="210"/>
      <c r="D9" s="215"/>
      <c r="E9" s="53"/>
      <c r="F9" s="216"/>
      <c r="G9" s="371"/>
      <c r="H9" s="372"/>
    </row>
    <row r="10" spans="1:8" x14ac:dyDescent="0.25">
      <c r="A10" s="58">
        <v>3</v>
      </c>
      <c r="B10" s="59"/>
      <c r="C10" s="210"/>
      <c r="D10" s="215"/>
      <c r="E10" s="53"/>
      <c r="F10" s="216"/>
      <c r="G10" s="371"/>
      <c r="H10" s="372"/>
    </row>
    <row r="11" spans="1:8" x14ac:dyDescent="0.25">
      <c r="A11" s="58">
        <v>4</v>
      </c>
      <c r="B11" s="59"/>
      <c r="C11" s="210"/>
      <c r="D11" s="215"/>
      <c r="E11" s="53"/>
      <c r="F11" s="216"/>
      <c r="G11" s="371"/>
      <c r="H11" s="372"/>
    </row>
    <row r="12" spans="1:8" x14ac:dyDescent="0.25">
      <c r="A12" s="58">
        <v>5</v>
      </c>
      <c r="B12" s="59"/>
      <c r="C12" s="210"/>
      <c r="D12" s="215"/>
      <c r="E12" s="53"/>
      <c r="F12" s="216"/>
      <c r="G12" s="371"/>
      <c r="H12" s="372"/>
    </row>
    <row r="13" spans="1:8" x14ac:dyDescent="0.25">
      <c r="A13" s="58">
        <v>6</v>
      </c>
      <c r="B13" s="59"/>
      <c r="C13" s="210"/>
      <c r="D13" s="215"/>
      <c r="E13" s="53"/>
      <c r="F13" s="216"/>
      <c r="G13" s="371"/>
      <c r="H13" s="372"/>
    </row>
    <row r="14" spans="1:8" x14ac:dyDescent="0.25">
      <c r="A14" s="58">
        <v>7</v>
      </c>
      <c r="B14" s="59"/>
      <c r="C14" s="210"/>
      <c r="D14" s="215"/>
      <c r="E14" s="53"/>
      <c r="F14" s="216"/>
      <c r="G14" s="371"/>
      <c r="H14" s="372"/>
    </row>
    <row r="15" spans="1:8" x14ac:dyDescent="0.25">
      <c r="A15" s="58">
        <v>8</v>
      </c>
      <c r="B15" s="59"/>
      <c r="C15" s="210"/>
      <c r="D15" s="215"/>
      <c r="E15" s="53"/>
      <c r="F15" s="216"/>
      <c r="G15" s="371"/>
      <c r="H15" s="372"/>
    </row>
    <row r="16" spans="1:8" x14ac:dyDescent="0.25">
      <c r="A16" s="58">
        <v>9</v>
      </c>
      <c r="B16" s="59"/>
      <c r="C16" s="210"/>
      <c r="D16" s="215"/>
      <c r="E16" s="53"/>
      <c r="F16" s="216"/>
      <c r="G16" s="371"/>
      <c r="H16" s="372"/>
    </row>
    <row r="17" spans="1:8" x14ac:dyDescent="0.25">
      <c r="A17" s="58">
        <v>10</v>
      </c>
      <c r="B17" s="59" t="s">
        <v>19</v>
      </c>
      <c r="C17" s="210"/>
      <c r="D17" s="215"/>
      <c r="E17" s="53"/>
      <c r="F17" s="216"/>
      <c r="G17" s="371"/>
      <c r="H17" s="372"/>
    </row>
    <row r="18" spans="1:8" x14ac:dyDescent="0.25">
      <c r="A18" s="58"/>
      <c r="B18" s="363" t="s">
        <v>20</v>
      </c>
      <c r="C18" s="211">
        <f>SUM(C8:C17)</f>
        <v>0</v>
      </c>
      <c r="D18" s="217">
        <f>SUM(D8:D17)</f>
        <v>0</v>
      </c>
      <c r="E18" s="60">
        <f>SUM(E8:E17)</f>
        <v>0</v>
      </c>
      <c r="F18" s="218">
        <f>SUM(F8:F17)</f>
        <v>0</v>
      </c>
      <c r="G18" s="369"/>
      <c r="H18" s="366"/>
    </row>
    <row r="19" spans="1:8" ht="13.8" thickBot="1" x14ac:dyDescent="0.3">
      <c r="A19" s="58"/>
      <c r="B19" s="364"/>
      <c r="C19" s="212" t="e">
        <f>+C18/C18</f>
        <v>#DIV/0!</v>
      </c>
      <c r="D19" s="219" t="e">
        <f>+D18/$C$18</f>
        <v>#DIV/0!</v>
      </c>
      <c r="E19" s="220" t="e">
        <f>+E18/$C$18</f>
        <v>#DIV/0!</v>
      </c>
      <c r="F19" s="221" t="e">
        <f>+F18/$C$18</f>
        <v>#DIV/0!</v>
      </c>
      <c r="G19" s="370"/>
      <c r="H19" s="368"/>
    </row>
    <row r="20" spans="1:8" x14ac:dyDescent="0.25">
      <c r="B20" s="62"/>
    </row>
    <row r="21" spans="1:8" x14ac:dyDescent="0.25">
      <c r="B21" s="62"/>
    </row>
    <row r="22" spans="1:8" x14ac:dyDescent="0.25">
      <c r="B22" s="63" t="s">
        <v>79</v>
      </c>
      <c r="C22" s="140" t="s">
        <v>78</v>
      </c>
      <c r="D22" s="346" t="s">
        <v>21</v>
      </c>
      <c r="E22" s="347"/>
      <c r="F22" s="347"/>
      <c r="G22" s="347"/>
      <c r="H22" s="348"/>
    </row>
    <row r="23" spans="1:8" ht="38.25" customHeight="1" x14ac:dyDescent="0.25">
      <c r="B23" s="64" t="s">
        <v>30</v>
      </c>
      <c r="C23" s="65"/>
      <c r="D23" s="343"/>
      <c r="E23" s="344"/>
      <c r="F23" s="344"/>
      <c r="G23" s="344"/>
      <c r="H23" s="345"/>
    </row>
    <row r="24" spans="1:8" ht="39" customHeight="1" x14ac:dyDescent="0.25">
      <c r="B24" s="64" t="s">
        <v>31</v>
      </c>
      <c r="C24" s="65"/>
      <c r="D24" s="343"/>
      <c r="E24" s="344"/>
      <c r="F24" s="344"/>
      <c r="G24" s="344"/>
      <c r="H24" s="345"/>
    </row>
  </sheetData>
  <sheetProtection password="CC21" sheet="1" insertColumns="0" deleteColumns="0"/>
  <protectedRanges>
    <protectedRange sqref="B8:H17 C23:H24" name="Range1"/>
  </protectedRanges>
  <mergeCells count="20">
    <mergeCell ref="A1:H1"/>
    <mergeCell ref="D22:H22"/>
    <mergeCell ref="D23:H23"/>
    <mergeCell ref="D24:H24"/>
    <mergeCell ref="G13:H13"/>
    <mergeCell ref="G14:H14"/>
    <mergeCell ref="B6:B7"/>
    <mergeCell ref="D6:F6"/>
    <mergeCell ref="G6:H7"/>
    <mergeCell ref="G8:H8"/>
    <mergeCell ref="A6:A7"/>
    <mergeCell ref="B18:B19"/>
    <mergeCell ref="G18:H19"/>
    <mergeCell ref="G15:H15"/>
    <mergeCell ref="G16:H16"/>
    <mergeCell ref="G17:H17"/>
    <mergeCell ref="G9:H9"/>
    <mergeCell ref="G10:H10"/>
    <mergeCell ref="G11:H11"/>
    <mergeCell ref="G12:H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&amp;LDirektorius
&amp;CVyr. finansininkas
&amp;RA.V.
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20"/>
  <sheetViews>
    <sheetView topLeftCell="A4" zoomScale="130" zoomScaleNormal="130" zoomScaleSheetLayoutView="130" workbookViewId="0">
      <selection activeCell="D24" sqref="D24"/>
    </sheetView>
  </sheetViews>
  <sheetFormatPr defaultColWidth="9.21875" defaultRowHeight="13.2" x14ac:dyDescent="0.25"/>
  <cols>
    <col min="1" max="1" width="5.44140625" style="51" customWidth="1"/>
    <col min="2" max="2" width="41" style="51" customWidth="1"/>
    <col min="3" max="3" width="13.5546875" style="51" customWidth="1"/>
    <col min="4" max="4" width="12.44140625" style="51" customWidth="1"/>
    <col min="5" max="5" width="13.21875" style="51" customWidth="1"/>
    <col min="6" max="6" width="13.77734375" style="51" customWidth="1"/>
    <col min="7" max="7" width="9.21875" style="51"/>
    <col min="8" max="8" width="13.21875" style="51" customWidth="1"/>
    <col min="9" max="16384" width="9.21875" style="51"/>
  </cols>
  <sheetData>
    <row r="1" spans="1:8" ht="29.55" hidden="1" customHeight="1" x14ac:dyDescent="0.25">
      <c r="A1" s="349" t="s">
        <v>91</v>
      </c>
      <c r="B1" s="349"/>
      <c r="C1" s="349"/>
      <c r="D1" s="349"/>
      <c r="E1" s="349"/>
      <c r="F1" s="349"/>
      <c r="G1" s="349"/>
      <c r="H1" s="349"/>
    </row>
    <row r="2" spans="1:8" hidden="1" x14ac:dyDescent="0.25"/>
    <row r="3" spans="1:8" hidden="1" x14ac:dyDescent="0.25"/>
    <row r="4" spans="1:8" x14ac:dyDescent="0.25">
      <c r="B4" s="172">
        <f>Finansai!D1</f>
        <v>0</v>
      </c>
      <c r="C4" s="141">
        <f>Finansai!H2</f>
        <v>44926</v>
      </c>
    </row>
    <row r="5" spans="1:8" ht="13.8" thickBot="1" x14ac:dyDescent="0.3">
      <c r="B5" s="55"/>
      <c r="C5" s="55"/>
    </row>
    <row r="6" spans="1:8" ht="13.5" customHeight="1" x14ac:dyDescent="0.25">
      <c r="A6" s="351" t="s">
        <v>6</v>
      </c>
      <c r="B6" s="353" t="s">
        <v>23</v>
      </c>
      <c r="C6" s="222" t="s">
        <v>77</v>
      </c>
      <c r="D6" s="373" t="s">
        <v>299</v>
      </c>
      <c r="E6" s="374"/>
      <c r="F6" s="375"/>
      <c r="G6" s="376" t="s">
        <v>21</v>
      </c>
      <c r="H6" s="355"/>
    </row>
    <row r="7" spans="1:8" x14ac:dyDescent="0.25">
      <c r="A7" s="352"/>
      <c r="B7" s="354"/>
      <c r="C7" s="209" t="s">
        <v>78</v>
      </c>
      <c r="D7" s="213" t="s">
        <v>16</v>
      </c>
      <c r="E7" s="57" t="s">
        <v>17</v>
      </c>
      <c r="F7" s="214" t="s">
        <v>18</v>
      </c>
      <c r="G7" s="376"/>
      <c r="H7" s="355"/>
    </row>
    <row r="8" spans="1:8" x14ac:dyDescent="0.25">
      <c r="A8" s="58">
        <v>1</v>
      </c>
      <c r="B8" s="59"/>
      <c r="C8" s="210"/>
      <c r="D8" s="215"/>
      <c r="E8" s="53"/>
      <c r="F8" s="216"/>
      <c r="G8" s="371"/>
      <c r="H8" s="372"/>
    </row>
    <row r="9" spans="1:8" x14ac:dyDescent="0.25">
      <c r="A9" s="58">
        <v>2</v>
      </c>
      <c r="B9" s="59"/>
      <c r="C9" s="210"/>
      <c r="D9" s="215"/>
      <c r="E9" s="53"/>
      <c r="F9" s="216"/>
      <c r="G9" s="371"/>
      <c r="H9" s="372"/>
    </row>
    <row r="10" spans="1:8" x14ac:dyDescent="0.25">
      <c r="A10" s="58">
        <v>3</v>
      </c>
      <c r="B10" s="59"/>
      <c r="C10" s="210"/>
      <c r="D10" s="215"/>
      <c r="E10" s="53"/>
      <c r="F10" s="216"/>
      <c r="G10" s="371"/>
      <c r="H10" s="372"/>
    </row>
    <row r="11" spans="1:8" x14ac:dyDescent="0.25">
      <c r="A11" s="58">
        <v>4</v>
      </c>
      <c r="B11" s="59"/>
      <c r="C11" s="210"/>
      <c r="D11" s="215"/>
      <c r="E11" s="53"/>
      <c r="F11" s="216"/>
      <c r="G11" s="371"/>
      <c r="H11" s="372"/>
    </row>
    <row r="12" spans="1:8" x14ac:dyDescent="0.25">
      <c r="A12" s="58">
        <v>5</v>
      </c>
      <c r="B12" s="59"/>
      <c r="C12" s="210"/>
      <c r="D12" s="215"/>
      <c r="E12" s="53"/>
      <c r="F12" s="216"/>
      <c r="G12" s="371"/>
      <c r="H12" s="372"/>
    </row>
    <row r="13" spans="1:8" x14ac:dyDescent="0.25">
      <c r="A13" s="58">
        <v>6</v>
      </c>
      <c r="B13" s="59"/>
      <c r="C13" s="210"/>
      <c r="D13" s="215"/>
      <c r="E13" s="53"/>
      <c r="F13" s="216"/>
      <c r="G13" s="371"/>
      <c r="H13" s="372"/>
    </row>
    <row r="14" spans="1:8" x14ac:dyDescent="0.25">
      <c r="A14" s="58">
        <v>7</v>
      </c>
      <c r="B14" s="59"/>
      <c r="C14" s="210"/>
      <c r="D14" s="215"/>
      <c r="E14" s="53"/>
      <c r="F14" s="216"/>
      <c r="G14" s="371"/>
      <c r="H14" s="372"/>
    </row>
    <row r="15" spans="1:8" x14ac:dyDescent="0.25">
      <c r="A15" s="58">
        <v>8</v>
      </c>
      <c r="B15" s="59"/>
      <c r="C15" s="210"/>
      <c r="D15" s="215"/>
      <c r="E15" s="53"/>
      <c r="F15" s="216"/>
      <c r="G15" s="371"/>
      <c r="H15" s="372"/>
    </row>
    <row r="16" spans="1:8" x14ac:dyDescent="0.25">
      <c r="A16" s="58">
        <v>9</v>
      </c>
      <c r="B16" s="59"/>
      <c r="C16" s="210"/>
      <c r="D16" s="215"/>
      <c r="E16" s="53"/>
      <c r="F16" s="216"/>
      <c r="G16" s="371"/>
      <c r="H16" s="372"/>
    </row>
    <row r="17" spans="1:8" x14ac:dyDescent="0.25">
      <c r="A17" s="58">
        <v>10</v>
      </c>
      <c r="B17" s="59" t="s">
        <v>19</v>
      </c>
      <c r="C17" s="210"/>
      <c r="D17" s="215"/>
      <c r="E17" s="53"/>
      <c r="F17" s="216"/>
      <c r="G17" s="371"/>
      <c r="H17" s="372"/>
    </row>
    <row r="18" spans="1:8" x14ac:dyDescent="0.25">
      <c r="A18" s="58"/>
      <c r="B18" s="363" t="s">
        <v>20</v>
      </c>
      <c r="C18" s="211">
        <f>SUM(C8:C17)</f>
        <v>0</v>
      </c>
      <c r="D18" s="217">
        <f>SUM(D8:D17)</f>
        <v>0</v>
      </c>
      <c r="E18" s="60">
        <f>SUM(E8:E17)</f>
        <v>0</v>
      </c>
      <c r="F18" s="218">
        <f>SUM(F8:F17)</f>
        <v>0</v>
      </c>
      <c r="G18" s="377"/>
      <c r="H18" s="378"/>
    </row>
    <row r="19" spans="1:8" ht="13.8" thickBot="1" x14ac:dyDescent="0.3">
      <c r="A19" s="58"/>
      <c r="B19" s="364"/>
      <c r="C19" s="212" t="e">
        <f>+C18/C18</f>
        <v>#DIV/0!</v>
      </c>
      <c r="D19" s="219" t="e">
        <f>+D18/$C$18</f>
        <v>#DIV/0!</v>
      </c>
      <c r="E19" s="220" t="e">
        <f>+E18/$C$18</f>
        <v>#DIV/0!</v>
      </c>
      <c r="F19" s="221" t="e">
        <f>+F18/$C$18</f>
        <v>#DIV/0!</v>
      </c>
      <c r="G19" s="377"/>
      <c r="H19" s="378"/>
    </row>
    <row r="20" spans="1:8" x14ac:dyDescent="0.25">
      <c r="B20" s="62"/>
    </row>
  </sheetData>
  <sheetProtection password="CC21" sheet="1" insertColumns="0" deleteColumns="0"/>
  <protectedRanges>
    <protectedRange sqref="B8:H17" name="Range1"/>
  </protectedRanges>
  <mergeCells count="18">
    <mergeCell ref="G14:H14"/>
    <mergeCell ref="G15:H15"/>
    <mergeCell ref="G16:H16"/>
    <mergeCell ref="G6:H7"/>
    <mergeCell ref="G8:H8"/>
    <mergeCell ref="A6:A7"/>
    <mergeCell ref="B6:B7"/>
    <mergeCell ref="D6:F6"/>
    <mergeCell ref="A1:H1"/>
    <mergeCell ref="G17:H17"/>
    <mergeCell ref="G18:H18"/>
    <mergeCell ref="G19:H19"/>
    <mergeCell ref="B18:B19"/>
    <mergeCell ref="G9:H9"/>
    <mergeCell ref="G10:H10"/>
    <mergeCell ref="G11:H11"/>
    <mergeCell ref="G12:H12"/>
    <mergeCell ref="G13:H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&amp;LDirektorius
&amp;CVyr. finansininkas
&amp;RA.V.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Informacija apie projektą</vt:lpstr>
      <vt:lpstr>Paskolos grafikas</vt:lpstr>
      <vt:lpstr>Finansai</vt:lpstr>
      <vt:lpstr>Turimi įsipareigojimai</vt:lpstr>
      <vt:lpstr>Prognoziniai rodikliai</vt:lpstr>
      <vt:lpstr>Materialus turtas</vt:lpstr>
      <vt:lpstr>Atsargos</vt:lpstr>
      <vt:lpstr>Debitoriai</vt:lpstr>
      <vt:lpstr>Kreditoriai</vt:lpstr>
      <vt:lpstr>Kita informacija</vt:lpstr>
      <vt:lpstr>Finansai!Print_Area</vt:lpstr>
      <vt:lpstr>'Kita informacija'!Print_Area</vt:lpstr>
      <vt:lpstr>'Turimi įsipareigojimai'!Print_Area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Krivienė</dc:creator>
  <cp:lastModifiedBy>Jolanta Balčiūnienė</cp:lastModifiedBy>
  <cp:lastPrinted>2022-07-12T07:38:52Z</cp:lastPrinted>
  <dcterms:created xsi:type="dcterms:W3CDTF">2009-09-21T07:14:31Z</dcterms:created>
  <dcterms:modified xsi:type="dcterms:W3CDTF">2023-05-04T12:45:43Z</dcterms:modified>
</cp:coreProperties>
</file>